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updateLinks="never" codeName="ThisWorkbook"/>
  <workbookProtection workbookPassword="E15A" lockStructure="1"/>
  <bookViews>
    <workbookView showSheetTabs="0" xWindow="1155" yWindow="-15" windowWidth="24240" windowHeight="5850"/>
  </bookViews>
  <sheets>
    <sheet name="COVER" sheetId="70" r:id="rId1"/>
    <sheet name="0 - NAVIGATION" sheetId="72" r:id="rId2"/>
    <sheet name="QUESTIONNAIRE" sheetId="23" r:id="rId3"/>
    <sheet name="OVERALL ASSESSMENT" sheetId="3" r:id="rId4"/>
    <sheet name="PROJECT2LOAD" sheetId="79" r:id="rId5"/>
    <sheet name="DATABASE" sheetId="78" r:id="rId6"/>
    <sheet name="Lists" sheetId="2" state="hidden" r:id="rId7"/>
  </sheets>
  <externalReferences>
    <externalReference r:id="rId8"/>
    <externalReference r:id="rId9"/>
  </externalReferences>
  <definedNames>
    <definedName name="_xlnm._FilterDatabase" localSheetId="3" hidden="1">'OVERALL ASSESSMENT'!$G$11:$G$26</definedName>
    <definedName name="AWARD">Lists!#REF!</definedName>
    <definedName name="COUNTRY">Lists!#REF!</definedName>
    <definedName name="_xlnm.Criteria" localSheetId="3">'OVERALL ASSESSMENT'!$G$11</definedName>
    <definedName name="DISCUSSIONS">Lists!#REF!</definedName>
    <definedName name="DISCUSSIONSAFTER">Lists!#REF!</definedName>
    <definedName name="HOWDATA">Lists!#REF!</definedName>
    <definedName name="NOFPREBIDDERS">Lists!#REF!</definedName>
    <definedName name="ONOFF">Lists!#REF!</definedName>
    <definedName name="_xlnm.Print_Area" localSheetId="2">QUESTIONNAIRE!$A$12:$G$487</definedName>
    <definedName name="PROCUREMENTMETHOD">Lists!$B$6:$B$9</definedName>
    <definedName name="SINOSOLO">Lists!$D$14:$D$16</definedName>
    <definedName name="WHATTOVIEW">Lists!#REF!</definedName>
    <definedName name="WHEREISTHEPROJECT">Lists!$B$20:$B$24</definedName>
    <definedName name="YESNO">Lists!$B$14:$B$16</definedName>
    <definedName name="YESNOONLY">Lists!$B$13:$B$16</definedName>
    <definedName name="YESNOSOLO">Lists!$B$14:$B$16</definedName>
    <definedName name="yesorno">[1]Sheet1!$B$2:$B$3</definedName>
  </definedNames>
  <calcPr calcId="145621"/>
</workbook>
</file>

<file path=xl/calcChain.xml><?xml version="1.0" encoding="utf-8"?>
<calcChain xmlns="http://schemas.openxmlformats.org/spreadsheetml/2006/main">
  <c r="B24" i="3" l="1"/>
  <c r="B20" i="3"/>
  <c r="H89" i="23" l="1"/>
  <c r="H74" i="23"/>
  <c r="H72" i="23"/>
  <c r="H70" i="23"/>
  <c r="H68" i="23"/>
  <c r="M66" i="23"/>
  <c r="H64" i="23"/>
  <c r="H62" i="23"/>
  <c r="H60" i="23"/>
  <c r="H58" i="23"/>
  <c r="M56" i="23"/>
  <c r="H54" i="23"/>
  <c r="H52" i="23"/>
  <c r="H50" i="23"/>
  <c r="H48" i="23"/>
  <c r="M46" i="23"/>
  <c r="M34" i="23"/>
  <c r="I32" i="23"/>
  <c r="H486" i="23"/>
  <c r="H462" i="23"/>
  <c r="H460" i="23"/>
  <c r="H458" i="23"/>
  <c r="H456" i="23"/>
  <c r="H454" i="23"/>
  <c r="H452" i="23"/>
  <c r="H450" i="23"/>
  <c r="H448" i="23"/>
  <c r="H446" i="23"/>
  <c r="H444" i="23"/>
  <c r="H442" i="23"/>
  <c r="H440" i="23"/>
  <c r="H438" i="23"/>
  <c r="H436" i="23"/>
  <c r="H434" i="23"/>
  <c r="H432" i="23"/>
  <c r="M430" i="23"/>
  <c r="H428" i="23"/>
  <c r="H426" i="23"/>
  <c r="H424" i="23"/>
  <c r="M422" i="23"/>
  <c r="H415" i="23"/>
  <c r="H413" i="23"/>
  <c r="M411" i="23"/>
  <c r="H411" i="23"/>
  <c r="M409" i="23"/>
  <c r="H409" i="23"/>
  <c r="H407" i="23"/>
  <c r="H405" i="23"/>
  <c r="H403" i="23"/>
  <c r="H401" i="23"/>
  <c r="M399" i="23"/>
  <c r="H399" i="23"/>
  <c r="H397" i="23"/>
  <c r="H395" i="23"/>
  <c r="H393" i="23"/>
  <c r="H391" i="23"/>
  <c r="H389" i="23" s="1"/>
  <c r="M389" i="23"/>
  <c r="H387" i="23"/>
  <c r="H385" i="23"/>
  <c r="H383" i="23"/>
  <c r="M381" i="23"/>
  <c r="H374" i="23"/>
  <c r="H372" i="23"/>
  <c r="H370" i="23"/>
  <c r="H368" i="23" s="1"/>
  <c r="M368" i="23"/>
  <c r="H357" i="23"/>
  <c r="H355" i="23"/>
  <c r="M353" i="23"/>
  <c r="M351" i="23"/>
  <c r="H351" i="23"/>
  <c r="M349" i="23"/>
  <c r="H349" i="23"/>
  <c r="I347" i="23"/>
  <c r="M324" i="23"/>
  <c r="I322" i="23"/>
  <c r="M316" i="23"/>
  <c r="H316" i="23"/>
  <c r="M314" i="23"/>
  <c r="H314" i="23"/>
  <c r="M312" i="23"/>
  <c r="H312" i="23"/>
  <c r="H310" i="23"/>
  <c r="M308" i="23"/>
  <c r="H308" i="23"/>
  <c r="H306" i="23"/>
  <c r="H304" i="23"/>
  <c r="H302" i="23"/>
  <c r="H300" i="23"/>
  <c r="H298" i="23"/>
  <c r="H296" i="23"/>
  <c r="M294" i="23"/>
  <c r="H292" i="23"/>
  <c r="H290" i="23"/>
  <c r="H288" i="23" s="1"/>
  <c r="M288" i="23"/>
  <c r="M286" i="23"/>
  <c r="H286" i="23"/>
  <c r="H284" i="23"/>
  <c r="H282" i="23"/>
  <c r="H280" i="23" s="1"/>
  <c r="M280" i="23"/>
  <c r="M273" i="23"/>
  <c r="H273" i="23"/>
  <c r="M271" i="23"/>
  <c r="H271" i="23"/>
  <c r="M269" i="23"/>
  <c r="H269" i="23"/>
  <c r="M267" i="23"/>
  <c r="H267" i="23"/>
  <c r="M265" i="23"/>
  <c r="H265" i="23"/>
  <c r="M263" i="23"/>
  <c r="H263" i="23"/>
  <c r="H261" i="23"/>
  <c r="H259" i="23"/>
  <c r="M257" i="23"/>
  <c r="H255" i="23"/>
  <c r="H253" i="23"/>
  <c r="H251" i="23"/>
  <c r="H249" i="23"/>
  <c r="H247" i="23" s="1"/>
  <c r="M247" i="23"/>
  <c r="M204" i="23"/>
  <c r="I202" i="23"/>
  <c r="H193" i="23"/>
  <c r="H191" i="23"/>
  <c r="H189" i="23"/>
  <c r="H183" i="23"/>
  <c r="H180" i="23"/>
  <c r="H178" i="23"/>
  <c r="M176" i="23"/>
  <c r="H174" i="23"/>
  <c r="H172" i="23"/>
  <c r="H170" i="23"/>
  <c r="M168" i="23"/>
  <c r="H161" i="23"/>
  <c r="H159" i="23"/>
  <c r="H157" i="23"/>
  <c r="H155" i="23"/>
  <c r="M153" i="23"/>
  <c r="H145" i="23"/>
  <c r="H143" i="23"/>
  <c r="H141" i="23"/>
  <c r="H139" i="23"/>
  <c r="H137" i="23"/>
  <c r="H135" i="23" s="1"/>
  <c r="M135" i="23"/>
  <c r="H133" i="23"/>
  <c r="H131" i="23"/>
  <c r="H129" i="23"/>
  <c r="H127" i="23"/>
  <c r="H125" i="23"/>
  <c r="H123" i="23"/>
  <c r="H121" i="23"/>
  <c r="H117" i="23"/>
  <c r="H115" i="23"/>
  <c r="H113" i="23"/>
  <c r="M109" i="23"/>
  <c r="H107" i="23"/>
  <c r="H105" i="23"/>
  <c r="H103" i="23"/>
  <c r="H101" i="23" s="1"/>
  <c r="M101" i="23"/>
  <c r="H381" i="23" l="1"/>
  <c r="H422" i="23"/>
  <c r="H294" i="23"/>
  <c r="H257" i="23"/>
  <c r="H153" i="23"/>
  <c r="H111" i="23"/>
  <c r="H56" i="23"/>
  <c r="H176" i="23"/>
  <c r="H168" i="23"/>
  <c r="H119" i="23"/>
  <c r="H109" i="23" s="1"/>
  <c r="H66" i="23"/>
  <c r="H46" i="23"/>
  <c r="K34" i="23"/>
  <c r="B13" i="3" l="1"/>
  <c r="B26" i="3"/>
  <c r="B17" i="3"/>
  <c r="B23" i="3"/>
  <c r="B22" i="3"/>
  <c r="B21" i="3"/>
  <c r="B19" i="3"/>
  <c r="D34" i="3" l="1"/>
  <c r="D33" i="3"/>
  <c r="D32" i="3"/>
  <c r="D31" i="3"/>
  <c r="G15" i="3" l="1"/>
  <c r="G28" i="3"/>
  <c r="F28" i="3" s="1"/>
  <c r="C116" i="78"/>
  <c r="C117" i="78"/>
  <c r="C118" i="78"/>
  <c r="E487" i="78"/>
  <c r="D487" i="78"/>
  <c r="C487" i="78"/>
  <c r="B487" i="78"/>
  <c r="A487" i="78"/>
  <c r="E486" i="78"/>
  <c r="D486" i="78"/>
  <c r="C486" i="78"/>
  <c r="B486" i="78"/>
  <c r="A486" i="78"/>
  <c r="E485" i="78"/>
  <c r="D485" i="78"/>
  <c r="C485" i="78"/>
  <c r="B485" i="78"/>
  <c r="A485" i="78"/>
  <c r="E484" i="78"/>
  <c r="D484" i="78"/>
  <c r="C484" i="78"/>
  <c r="B484" i="78"/>
  <c r="A484" i="78"/>
  <c r="E483" i="78"/>
  <c r="D483" i="78"/>
  <c r="C483" i="78"/>
  <c r="B483" i="78"/>
  <c r="A483" i="78"/>
  <c r="E482" i="78"/>
  <c r="D482" i="78"/>
  <c r="C482" i="78"/>
  <c r="B482" i="78"/>
  <c r="A482" i="78"/>
  <c r="E481" i="78"/>
  <c r="D481" i="78"/>
  <c r="C481" i="78"/>
  <c r="B481" i="78"/>
  <c r="A481" i="78"/>
  <c r="E480" i="78"/>
  <c r="D480" i="78"/>
  <c r="C480" i="78"/>
  <c r="B480" i="78"/>
  <c r="A480" i="78"/>
  <c r="E479" i="78"/>
  <c r="D479" i="78"/>
  <c r="C479" i="78"/>
  <c r="B479" i="78"/>
  <c r="A479" i="78"/>
  <c r="E478" i="78"/>
  <c r="D478" i="78"/>
  <c r="C478" i="78"/>
  <c r="B478" i="78"/>
  <c r="A478" i="78"/>
  <c r="E477" i="78"/>
  <c r="D477" i="78"/>
  <c r="C477" i="78"/>
  <c r="B477" i="78"/>
  <c r="A477" i="78"/>
  <c r="E476" i="78"/>
  <c r="D476" i="78"/>
  <c r="C476" i="78"/>
  <c r="B476" i="78"/>
  <c r="A476" i="78"/>
  <c r="E475" i="78"/>
  <c r="D475" i="78"/>
  <c r="C475" i="78"/>
  <c r="B475" i="78"/>
  <c r="A475" i="78"/>
  <c r="E474" i="78"/>
  <c r="D474" i="78"/>
  <c r="C474" i="78"/>
  <c r="B474" i="78"/>
  <c r="A474" i="78"/>
  <c r="E473" i="78"/>
  <c r="D473" i="78"/>
  <c r="C473" i="78"/>
  <c r="B473" i="78"/>
  <c r="A473" i="78"/>
  <c r="E472" i="78"/>
  <c r="D472" i="78"/>
  <c r="C472" i="78"/>
  <c r="B472" i="78"/>
  <c r="A472" i="78"/>
  <c r="E471" i="78"/>
  <c r="D471" i="78"/>
  <c r="C471" i="78"/>
  <c r="B471" i="78"/>
  <c r="A471" i="78"/>
  <c r="E470" i="78"/>
  <c r="D470" i="78"/>
  <c r="C470" i="78"/>
  <c r="B470" i="78"/>
  <c r="A470" i="78"/>
  <c r="E469" i="78"/>
  <c r="D469" i="78"/>
  <c r="C469" i="78"/>
  <c r="B469" i="78"/>
  <c r="A469" i="78"/>
  <c r="E468" i="78"/>
  <c r="D468" i="78"/>
  <c r="C468" i="78"/>
  <c r="B468" i="78"/>
  <c r="A468" i="78"/>
  <c r="E467" i="78"/>
  <c r="D467" i="78"/>
  <c r="C467" i="78"/>
  <c r="B467" i="78"/>
  <c r="A467" i="78"/>
  <c r="E466" i="78"/>
  <c r="D466" i="78"/>
  <c r="C466" i="78"/>
  <c r="B466" i="78"/>
  <c r="A466" i="78"/>
  <c r="E465" i="78"/>
  <c r="D465" i="78"/>
  <c r="C465" i="78"/>
  <c r="B465" i="78"/>
  <c r="A465" i="78"/>
  <c r="E464" i="78"/>
  <c r="D464" i="78"/>
  <c r="C464" i="78"/>
  <c r="B464" i="78"/>
  <c r="A464" i="78"/>
  <c r="E463" i="78"/>
  <c r="D463" i="78"/>
  <c r="C463" i="78"/>
  <c r="B463" i="78"/>
  <c r="A463" i="78"/>
  <c r="E462" i="78"/>
  <c r="D462" i="78"/>
  <c r="C462" i="78"/>
  <c r="B462" i="78"/>
  <c r="A462" i="78"/>
  <c r="E461" i="78"/>
  <c r="D461" i="78"/>
  <c r="C461" i="78"/>
  <c r="B461" i="78"/>
  <c r="A461" i="78"/>
  <c r="E460" i="78"/>
  <c r="D460" i="78"/>
  <c r="C460" i="78"/>
  <c r="B460" i="78"/>
  <c r="A460" i="78"/>
  <c r="E459" i="78"/>
  <c r="D459" i="78"/>
  <c r="C459" i="78"/>
  <c r="B459" i="78"/>
  <c r="A459" i="78"/>
  <c r="E458" i="78"/>
  <c r="D458" i="78"/>
  <c r="C458" i="78"/>
  <c r="B458" i="78"/>
  <c r="A458" i="78"/>
  <c r="E457" i="78"/>
  <c r="D457" i="78"/>
  <c r="C457" i="78"/>
  <c r="B457" i="78"/>
  <c r="A457" i="78"/>
  <c r="E456" i="78"/>
  <c r="D456" i="78"/>
  <c r="C456" i="78"/>
  <c r="B456" i="78"/>
  <c r="A456" i="78"/>
  <c r="E455" i="78"/>
  <c r="D455" i="78"/>
  <c r="C455" i="78"/>
  <c r="B455" i="78"/>
  <c r="A455" i="78"/>
  <c r="E454" i="78"/>
  <c r="D454" i="78"/>
  <c r="C454" i="78"/>
  <c r="B454" i="78"/>
  <c r="A454" i="78"/>
  <c r="E453" i="78"/>
  <c r="D453" i="78"/>
  <c r="C453" i="78"/>
  <c r="B453" i="78"/>
  <c r="A453" i="78"/>
  <c r="E452" i="78"/>
  <c r="D452" i="78"/>
  <c r="C452" i="78"/>
  <c r="B452" i="78"/>
  <c r="A452" i="78"/>
  <c r="E451" i="78"/>
  <c r="D451" i="78"/>
  <c r="C451" i="78"/>
  <c r="B451" i="78"/>
  <c r="A451" i="78"/>
  <c r="E450" i="78"/>
  <c r="D450" i="78"/>
  <c r="C450" i="78"/>
  <c r="B450" i="78"/>
  <c r="A450" i="78"/>
  <c r="E449" i="78"/>
  <c r="D449" i="78"/>
  <c r="C449" i="78"/>
  <c r="B449" i="78"/>
  <c r="A449" i="78"/>
  <c r="E448" i="78"/>
  <c r="D448" i="78"/>
  <c r="C448" i="78"/>
  <c r="B448" i="78"/>
  <c r="A448" i="78"/>
  <c r="E447" i="78"/>
  <c r="D447" i="78"/>
  <c r="C447" i="78"/>
  <c r="B447" i="78"/>
  <c r="A447" i="78"/>
  <c r="E446" i="78"/>
  <c r="D446" i="78"/>
  <c r="C446" i="78"/>
  <c r="B446" i="78"/>
  <c r="A446" i="78"/>
  <c r="E445" i="78"/>
  <c r="D445" i="78"/>
  <c r="C445" i="78"/>
  <c r="B445" i="78"/>
  <c r="A445" i="78"/>
  <c r="E444" i="78"/>
  <c r="D444" i="78"/>
  <c r="C444" i="78"/>
  <c r="B444" i="78"/>
  <c r="A444" i="78"/>
  <c r="E443" i="78"/>
  <c r="D443" i="78"/>
  <c r="C443" i="78"/>
  <c r="B443" i="78"/>
  <c r="A443" i="78"/>
  <c r="E442" i="78"/>
  <c r="D442" i="78"/>
  <c r="C442" i="78"/>
  <c r="B442" i="78"/>
  <c r="A442" i="78"/>
  <c r="E441" i="78"/>
  <c r="D441" i="78"/>
  <c r="C441" i="78"/>
  <c r="B441" i="78"/>
  <c r="A441" i="78"/>
  <c r="E440" i="78"/>
  <c r="D440" i="78"/>
  <c r="C440" i="78"/>
  <c r="B440" i="78"/>
  <c r="A440" i="78"/>
  <c r="E439" i="78"/>
  <c r="D439" i="78"/>
  <c r="C439" i="78"/>
  <c r="B439" i="78"/>
  <c r="A439" i="78"/>
  <c r="E438" i="78"/>
  <c r="D438" i="78"/>
  <c r="C438" i="78"/>
  <c r="B438" i="78"/>
  <c r="A438" i="78"/>
  <c r="E437" i="78"/>
  <c r="D437" i="78"/>
  <c r="C437" i="78"/>
  <c r="B437" i="78"/>
  <c r="A437" i="78"/>
  <c r="E436" i="78"/>
  <c r="D436" i="78"/>
  <c r="C436" i="78"/>
  <c r="B436" i="78"/>
  <c r="A436" i="78"/>
  <c r="E435" i="78"/>
  <c r="D435" i="78"/>
  <c r="C435" i="78"/>
  <c r="B435" i="78"/>
  <c r="A435" i="78"/>
  <c r="E434" i="78"/>
  <c r="D434" i="78"/>
  <c r="C434" i="78"/>
  <c r="B434" i="78"/>
  <c r="A434" i="78"/>
  <c r="E433" i="78"/>
  <c r="D433" i="78"/>
  <c r="C433" i="78"/>
  <c r="B433" i="78"/>
  <c r="A433" i="78"/>
  <c r="E432" i="78"/>
  <c r="D432" i="78"/>
  <c r="C432" i="78"/>
  <c r="B432" i="78"/>
  <c r="A432" i="78"/>
  <c r="E431" i="78"/>
  <c r="D431" i="78"/>
  <c r="C431" i="78"/>
  <c r="B431" i="78"/>
  <c r="A431" i="78"/>
  <c r="E430" i="78"/>
  <c r="D430" i="78"/>
  <c r="C430" i="78"/>
  <c r="B430" i="78"/>
  <c r="A430" i="78"/>
  <c r="E429" i="78"/>
  <c r="D429" i="78"/>
  <c r="C429" i="78"/>
  <c r="B429" i="78"/>
  <c r="A429" i="78"/>
  <c r="E428" i="78"/>
  <c r="D428" i="78"/>
  <c r="C428" i="78"/>
  <c r="B428" i="78"/>
  <c r="A428" i="78"/>
  <c r="E427" i="78"/>
  <c r="D427" i="78"/>
  <c r="C427" i="78"/>
  <c r="B427" i="78"/>
  <c r="A427" i="78"/>
  <c r="E426" i="78"/>
  <c r="D426" i="78"/>
  <c r="C426" i="78"/>
  <c r="B426" i="78"/>
  <c r="A426" i="78"/>
  <c r="E425" i="78"/>
  <c r="D425" i="78"/>
  <c r="C425" i="78"/>
  <c r="B425" i="78"/>
  <c r="A425" i="78"/>
  <c r="E424" i="78"/>
  <c r="D424" i="78"/>
  <c r="C424" i="78"/>
  <c r="B424" i="78"/>
  <c r="A424" i="78"/>
  <c r="E423" i="78"/>
  <c r="D423" i="78"/>
  <c r="C423" i="78"/>
  <c r="B423" i="78"/>
  <c r="A423" i="78"/>
  <c r="E422" i="78"/>
  <c r="D422" i="78"/>
  <c r="C422" i="78"/>
  <c r="B422" i="78"/>
  <c r="A422" i="78"/>
  <c r="E421" i="78"/>
  <c r="D421" i="78"/>
  <c r="C421" i="78"/>
  <c r="B421" i="78"/>
  <c r="A421" i="78"/>
  <c r="E420" i="78"/>
  <c r="D420" i="78"/>
  <c r="C420" i="78"/>
  <c r="B420" i="78"/>
  <c r="A420" i="78"/>
  <c r="E419" i="78"/>
  <c r="D419" i="78"/>
  <c r="C419" i="78"/>
  <c r="B419" i="78"/>
  <c r="A419" i="78"/>
  <c r="E418" i="78"/>
  <c r="D418" i="78"/>
  <c r="C418" i="78"/>
  <c r="B418" i="78"/>
  <c r="A418" i="78"/>
  <c r="E417" i="78"/>
  <c r="D417" i="78"/>
  <c r="C417" i="78"/>
  <c r="B417" i="78"/>
  <c r="A417" i="78"/>
  <c r="E416" i="78"/>
  <c r="D416" i="78"/>
  <c r="C416" i="78"/>
  <c r="B416" i="78"/>
  <c r="A416" i="78"/>
  <c r="E415" i="78"/>
  <c r="D415" i="78"/>
  <c r="C415" i="78"/>
  <c r="B415" i="78"/>
  <c r="A415" i="78"/>
  <c r="E414" i="78"/>
  <c r="D414" i="78"/>
  <c r="C414" i="78"/>
  <c r="B414" i="78"/>
  <c r="A414" i="78"/>
  <c r="E413" i="78"/>
  <c r="D413" i="78"/>
  <c r="C413" i="78"/>
  <c r="B413" i="78"/>
  <c r="A413" i="78"/>
  <c r="E412" i="78"/>
  <c r="D412" i="78"/>
  <c r="C412" i="78"/>
  <c r="B412" i="78"/>
  <c r="A412" i="78"/>
  <c r="E411" i="78"/>
  <c r="D411" i="78"/>
  <c r="C411" i="78"/>
  <c r="B411" i="78"/>
  <c r="A411" i="78"/>
  <c r="E410" i="78"/>
  <c r="D410" i="78"/>
  <c r="C410" i="78"/>
  <c r="B410" i="78"/>
  <c r="A410" i="78"/>
  <c r="E409" i="78"/>
  <c r="D409" i="78"/>
  <c r="C409" i="78"/>
  <c r="B409" i="78"/>
  <c r="A409" i="78"/>
  <c r="E408" i="78"/>
  <c r="D408" i="78"/>
  <c r="C408" i="78"/>
  <c r="B408" i="78"/>
  <c r="A408" i="78"/>
  <c r="E407" i="78"/>
  <c r="D407" i="78"/>
  <c r="C407" i="78"/>
  <c r="B407" i="78"/>
  <c r="A407" i="78"/>
  <c r="E406" i="78"/>
  <c r="D406" i="78"/>
  <c r="C406" i="78"/>
  <c r="B406" i="78"/>
  <c r="A406" i="78"/>
  <c r="E405" i="78"/>
  <c r="D405" i="78"/>
  <c r="C405" i="78"/>
  <c r="B405" i="78"/>
  <c r="A405" i="78"/>
  <c r="E404" i="78"/>
  <c r="D404" i="78"/>
  <c r="C404" i="78"/>
  <c r="B404" i="78"/>
  <c r="A404" i="78"/>
  <c r="E403" i="78"/>
  <c r="D403" i="78"/>
  <c r="C403" i="78"/>
  <c r="B403" i="78"/>
  <c r="A403" i="78"/>
  <c r="E402" i="78"/>
  <c r="D402" i="78"/>
  <c r="C402" i="78"/>
  <c r="B402" i="78"/>
  <c r="A402" i="78"/>
  <c r="E401" i="78"/>
  <c r="D401" i="78"/>
  <c r="C401" i="78"/>
  <c r="B401" i="78"/>
  <c r="A401" i="78"/>
  <c r="E400" i="78"/>
  <c r="D400" i="78"/>
  <c r="C400" i="78"/>
  <c r="B400" i="78"/>
  <c r="A400" i="78"/>
  <c r="C399" i="78"/>
  <c r="B399" i="78"/>
  <c r="A399" i="78"/>
  <c r="E398" i="78"/>
  <c r="D398" i="78"/>
  <c r="C398" i="78"/>
  <c r="B398" i="78"/>
  <c r="A398" i="78"/>
  <c r="E397" i="78"/>
  <c r="D397" i="78"/>
  <c r="C397" i="78"/>
  <c r="B397" i="78"/>
  <c r="A397" i="78"/>
  <c r="E396" i="78"/>
  <c r="D396" i="78"/>
  <c r="C396" i="78"/>
  <c r="B396" i="78"/>
  <c r="A396" i="78"/>
  <c r="E395" i="78"/>
  <c r="D395" i="78"/>
  <c r="C395" i="78"/>
  <c r="B395" i="78"/>
  <c r="A395" i="78"/>
  <c r="E394" i="78"/>
  <c r="D394" i="78"/>
  <c r="C394" i="78"/>
  <c r="B394" i="78"/>
  <c r="A394" i="78"/>
  <c r="E393" i="78"/>
  <c r="D393" i="78"/>
  <c r="C393" i="78"/>
  <c r="B393" i="78"/>
  <c r="A393" i="78"/>
  <c r="E392" i="78"/>
  <c r="D392" i="78"/>
  <c r="C392" i="78"/>
  <c r="B392" i="78"/>
  <c r="A392" i="78"/>
  <c r="E391" i="78"/>
  <c r="D391" i="78"/>
  <c r="C391" i="78"/>
  <c r="B391" i="78"/>
  <c r="A391" i="78"/>
  <c r="E390" i="78"/>
  <c r="D390" i="78"/>
  <c r="C390" i="78"/>
  <c r="B390" i="78"/>
  <c r="A390" i="78"/>
  <c r="E389" i="78"/>
  <c r="D389" i="78"/>
  <c r="C389" i="78"/>
  <c r="B389" i="78"/>
  <c r="A389" i="78"/>
  <c r="E388" i="78"/>
  <c r="D388" i="78"/>
  <c r="C388" i="78"/>
  <c r="B388" i="78"/>
  <c r="A388" i="78"/>
  <c r="E387" i="78"/>
  <c r="D387" i="78"/>
  <c r="C387" i="78"/>
  <c r="B387" i="78"/>
  <c r="A387" i="78"/>
  <c r="E386" i="78"/>
  <c r="D386" i="78"/>
  <c r="C386" i="78"/>
  <c r="B386" i="78"/>
  <c r="A386" i="78"/>
  <c r="E385" i="78"/>
  <c r="D385" i="78"/>
  <c r="C385" i="78"/>
  <c r="B385" i="78"/>
  <c r="A385" i="78"/>
  <c r="E384" i="78"/>
  <c r="D384" i="78"/>
  <c r="C384" i="78"/>
  <c r="B384" i="78"/>
  <c r="A384" i="78"/>
  <c r="E383" i="78"/>
  <c r="D383" i="78"/>
  <c r="C383" i="78"/>
  <c r="B383" i="78"/>
  <c r="A383" i="78"/>
  <c r="E382" i="78"/>
  <c r="D382" i="78"/>
  <c r="C382" i="78"/>
  <c r="B382" i="78"/>
  <c r="A382" i="78"/>
  <c r="E381" i="78"/>
  <c r="D381" i="78"/>
  <c r="C381" i="78"/>
  <c r="B381" i="78"/>
  <c r="A381" i="78"/>
  <c r="E380" i="78"/>
  <c r="D380" i="78"/>
  <c r="C380" i="78"/>
  <c r="B380" i="78"/>
  <c r="A380" i="78"/>
  <c r="E379" i="78"/>
  <c r="D379" i="78"/>
  <c r="C379" i="78"/>
  <c r="B379" i="78"/>
  <c r="A379" i="78"/>
  <c r="E378" i="78"/>
  <c r="D378" i="78"/>
  <c r="C378" i="78"/>
  <c r="B378" i="78"/>
  <c r="A378" i="78"/>
  <c r="E377" i="78"/>
  <c r="D377" i="78"/>
  <c r="C377" i="78"/>
  <c r="B377" i="78"/>
  <c r="A377" i="78"/>
  <c r="E376" i="78"/>
  <c r="D376" i="78"/>
  <c r="C376" i="78"/>
  <c r="B376" i="78"/>
  <c r="A376" i="78"/>
  <c r="E375" i="78"/>
  <c r="D375" i="78"/>
  <c r="C375" i="78"/>
  <c r="B375" i="78"/>
  <c r="A375" i="78"/>
  <c r="E374" i="78"/>
  <c r="D374" i="78"/>
  <c r="C374" i="78"/>
  <c r="B374" i="78"/>
  <c r="A374" i="78"/>
  <c r="E373" i="78"/>
  <c r="D373" i="78"/>
  <c r="C373" i="78"/>
  <c r="B373" i="78"/>
  <c r="A373" i="78"/>
  <c r="E372" i="78"/>
  <c r="D372" i="78"/>
  <c r="C372" i="78"/>
  <c r="B372" i="78"/>
  <c r="A372" i="78"/>
  <c r="E371" i="78"/>
  <c r="D371" i="78"/>
  <c r="C371" i="78"/>
  <c r="B371" i="78"/>
  <c r="A371" i="78"/>
  <c r="E370" i="78"/>
  <c r="D370" i="78"/>
  <c r="C370" i="78"/>
  <c r="B370" i="78"/>
  <c r="A370" i="78"/>
  <c r="E369" i="78"/>
  <c r="D369" i="78"/>
  <c r="C369" i="78"/>
  <c r="B369" i="78"/>
  <c r="A369" i="78"/>
  <c r="E368" i="78"/>
  <c r="D368" i="78"/>
  <c r="C368" i="78"/>
  <c r="B368" i="78"/>
  <c r="A368" i="78"/>
  <c r="E367" i="78"/>
  <c r="D367" i="78"/>
  <c r="C367" i="78"/>
  <c r="B367" i="78"/>
  <c r="A367" i="78"/>
  <c r="E366" i="78"/>
  <c r="D366" i="78"/>
  <c r="C366" i="78"/>
  <c r="B366" i="78"/>
  <c r="A366" i="78"/>
  <c r="E365" i="78"/>
  <c r="D365" i="78"/>
  <c r="C365" i="78"/>
  <c r="B365" i="78"/>
  <c r="A365" i="78"/>
  <c r="E364" i="78"/>
  <c r="D364" i="78"/>
  <c r="C364" i="78"/>
  <c r="B364" i="78"/>
  <c r="A364" i="78"/>
  <c r="E363" i="78"/>
  <c r="D363" i="78"/>
  <c r="C363" i="78"/>
  <c r="B363" i="78"/>
  <c r="A363" i="78"/>
  <c r="E362" i="78"/>
  <c r="D362" i="78"/>
  <c r="C362" i="78"/>
  <c r="B362" i="78"/>
  <c r="A362" i="78"/>
  <c r="E361" i="78"/>
  <c r="D361" i="78"/>
  <c r="C361" i="78"/>
  <c r="B361" i="78"/>
  <c r="A361" i="78"/>
  <c r="E360" i="78"/>
  <c r="D360" i="78"/>
  <c r="C360" i="78"/>
  <c r="B360" i="78"/>
  <c r="A360" i="78"/>
  <c r="E359" i="78"/>
  <c r="D359" i="78"/>
  <c r="C359" i="78"/>
  <c r="B359" i="78"/>
  <c r="A359" i="78"/>
  <c r="E358" i="78"/>
  <c r="D358" i="78"/>
  <c r="C358" i="78"/>
  <c r="B358" i="78"/>
  <c r="A358" i="78"/>
  <c r="E357" i="78"/>
  <c r="D357" i="78"/>
  <c r="C357" i="78"/>
  <c r="B357" i="78"/>
  <c r="A357" i="78"/>
  <c r="E356" i="78"/>
  <c r="D356" i="78"/>
  <c r="C356" i="78"/>
  <c r="B356" i="78"/>
  <c r="A356" i="78"/>
  <c r="E355" i="78"/>
  <c r="D355" i="78"/>
  <c r="C355" i="78"/>
  <c r="B355" i="78"/>
  <c r="A355" i="78"/>
  <c r="E354" i="78"/>
  <c r="D354" i="78"/>
  <c r="C354" i="78"/>
  <c r="B354" i="78"/>
  <c r="A354" i="78"/>
  <c r="E353" i="78"/>
  <c r="D353" i="78"/>
  <c r="C353" i="78"/>
  <c r="B353" i="78"/>
  <c r="A353" i="78"/>
  <c r="E352" i="78"/>
  <c r="D352" i="78"/>
  <c r="C352" i="78"/>
  <c r="B352" i="78"/>
  <c r="A352" i="78"/>
  <c r="E351" i="78"/>
  <c r="D351" i="78"/>
  <c r="C351" i="78"/>
  <c r="B351" i="78"/>
  <c r="A351" i="78"/>
  <c r="E350" i="78"/>
  <c r="D350" i="78"/>
  <c r="C350" i="78"/>
  <c r="B350" i="78"/>
  <c r="A350" i="78"/>
  <c r="E349" i="78"/>
  <c r="D349" i="78"/>
  <c r="C349" i="78"/>
  <c r="B349" i="78"/>
  <c r="A349" i="78"/>
  <c r="E348" i="78"/>
  <c r="D348" i="78"/>
  <c r="C348" i="78"/>
  <c r="B348" i="78"/>
  <c r="A348" i="78"/>
  <c r="E347" i="78"/>
  <c r="D347" i="78"/>
  <c r="C347" i="78"/>
  <c r="B347" i="78"/>
  <c r="A347" i="78"/>
  <c r="E346" i="78"/>
  <c r="D346" i="78"/>
  <c r="C346" i="78"/>
  <c r="B346" i="78"/>
  <c r="A346" i="78"/>
  <c r="E345" i="78"/>
  <c r="D345" i="78"/>
  <c r="C345" i="78"/>
  <c r="B345" i="78"/>
  <c r="A345" i="78"/>
  <c r="E344" i="78"/>
  <c r="D344" i="78"/>
  <c r="C344" i="78"/>
  <c r="B344" i="78"/>
  <c r="A344" i="78"/>
  <c r="E343" i="78"/>
  <c r="D343" i="78"/>
  <c r="C343" i="78"/>
  <c r="B343" i="78"/>
  <c r="A343" i="78"/>
  <c r="E342" i="78"/>
  <c r="D342" i="78"/>
  <c r="C342" i="78"/>
  <c r="B342" i="78"/>
  <c r="A342" i="78"/>
  <c r="E341" i="78"/>
  <c r="D341" i="78"/>
  <c r="C341" i="78"/>
  <c r="B341" i="78"/>
  <c r="A341" i="78"/>
  <c r="E340" i="78"/>
  <c r="D340" i="78"/>
  <c r="C340" i="78"/>
  <c r="B340" i="78"/>
  <c r="A340" i="78"/>
  <c r="E339" i="78"/>
  <c r="D339" i="78"/>
  <c r="C339" i="78"/>
  <c r="B339" i="78"/>
  <c r="A339" i="78"/>
  <c r="E338" i="78"/>
  <c r="D338" i="78"/>
  <c r="C338" i="78"/>
  <c r="B338" i="78"/>
  <c r="A338" i="78"/>
  <c r="E337" i="78"/>
  <c r="D337" i="78"/>
  <c r="C337" i="78"/>
  <c r="B337" i="78"/>
  <c r="A337" i="78"/>
  <c r="E336" i="78"/>
  <c r="D336" i="78"/>
  <c r="C336" i="78"/>
  <c r="B336" i="78"/>
  <c r="A336" i="78"/>
  <c r="E335" i="78"/>
  <c r="D335" i="78"/>
  <c r="C335" i="78"/>
  <c r="B335" i="78"/>
  <c r="A335" i="78"/>
  <c r="E334" i="78"/>
  <c r="D334" i="78"/>
  <c r="C334" i="78"/>
  <c r="B334" i="78"/>
  <c r="A334" i="78"/>
  <c r="E333" i="78"/>
  <c r="D333" i="78"/>
  <c r="C333" i="78"/>
  <c r="B333" i="78"/>
  <c r="A333" i="78"/>
  <c r="E332" i="78"/>
  <c r="D332" i="78"/>
  <c r="C332" i="78"/>
  <c r="B332" i="78"/>
  <c r="A332" i="78"/>
  <c r="E331" i="78"/>
  <c r="D331" i="78"/>
  <c r="C331" i="78"/>
  <c r="B331" i="78"/>
  <c r="A331" i="78"/>
  <c r="E330" i="78"/>
  <c r="D330" i="78"/>
  <c r="C330" i="78"/>
  <c r="B330" i="78"/>
  <c r="A330" i="78"/>
  <c r="E329" i="78"/>
  <c r="D329" i="78"/>
  <c r="C329" i="78"/>
  <c r="B329" i="78"/>
  <c r="A329" i="78"/>
  <c r="E328" i="78"/>
  <c r="D328" i="78"/>
  <c r="C328" i="78"/>
  <c r="B328" i="78"/>
  <c r="A328" i="78"/>
  <c r="E327" i="78"/>
  <c r="D327" i="78"/>
  <c r="C327" i="78"/>
  <c r="B327" i="78"/>
  <c r="A327" i="78"/>
  <c r="E326" i="78"/>
  <c r="D326" i="78"/>
  <c r="C326" i="78"/>
  <c r="B326" i="78"/>
  <c r="A326" i="78"/>
  <c r="E325" i="78"/>
  <c r="D325" i="78"/>
  <c r="C325" i="78"/>
  <c r="B325" i="78"/>
  <c r="A325" i="78"/>
  <c r="E324" i="78"/>
  <c r="D324" i="78"/>
  <c r="C324" i="78"/>
  <c r="B324" i="78"/>
  <c r="A324" i="78"/>
  <c r="E323" i="78"/>
  <c r="D323" i="78"/>
  <c r="C323" i="78"/>
  <c r="B323" i="78"/>
  <c r="A323" i="78"/>
  <c r="E322" i="78"/>
  <c r="D322" i="78"/>
  <c r="C322" i="78"/>
  <c r="B322" i="78"/>
  <c r="A322" i="78"/>
  <c r="E321" i="78"/>
  <c r="D321" i="78"/>
  <c r="C321" i="78"/>
  <c r="B321" i="78"/>
  <c r="A321" i="78"/>
  <c r="E320" i="78"/>
  <c r="D320" i="78"/>
  <c r="C320" i="78"/>
  <c r="B320" i="78"/>
  <c r="A320" i="78"/>
  <c r="E319" i="78"/>
  <c r="D319" i="78"/>
  <c r="C319" i="78"/>
  <c r="B319" i="78"/>
  <c r="A319" i="78"/>
  <c r="E318" i="78"/>
  <c r="D318" i="78"/>
  <c r="C318" i="78"/>
  <c r="B318" i="78"/>
  <c r="A318" i="78"/>
  <c r="E317" i="78"/>
  <c r="D317" i="78"/>
  <c r="C317" i="78"/>
  <c r="B317" i="78"/>
  <c r="A317" i="78"/>
  <c r="E316" i="78"/>
  <c r="D316" i="78"/>
  <c r="C316" i="78"/>
  <c r="B316" i="78"/>
  <c r="A316" i="78"/>
  <c r="E315" i="78"/>
  <c r="D315" i="78"/>
  <c r="C315" i="78"/>
  <c r="B315" i="78"/>
  <c r="A315" i="78"/>
  <c r="E314" i="78"/>
  <c r="D314" i="78"/>
  <c r="C314" i="78"/>
  <c r="B314" i="78"/>
  <c r="A314" i="78"/>
  <c r="E313" i="78"/>
  <c r="D313" i="78"/>
  <c r="C313" i="78"/>
  <c r="B313" i="78"/>
  <c r="A313" i="78"/>
  <c r="E312" i="78"/>
  <c r="D312" i="78"/>
  <c r="C312" i="78"/>
  <c r="B312" i="78"/>
  <c r="A312" i="78"/>
  <c r="E311" i="78"/>
  <c r="D311" i="78"/>
  <c r="C311" i="78"/>
  <c r="B311" i="78"/>
  <c r="A311" i="78"/>
  <c r="E310" i="78"/>
  <c r="D310" i="78"/>
  <c r="C310" i="78"/>
  <c r="B310" i="78"/>
  <c r="A310" i="78"/>
  <c r="E309" i="78"/>
  <c r="D309" i="78"/>
  <c r="C309" i="78"/>
  <c r="B309" i="78"/>
  <c r="A309" i="78"/>
  <c r="E308" i="78"/>
  <c r="D308" i="78"/>
  <c r="C308" i="78"/>
  <c r="B308" i="78"/>
  <c r="A308" i="78"/>
  <c r="E307" i="78"/>
  <c r="D307" i="78"/>
  <c r="C307" i="78"/>
  <c r="B307" i="78"/>
  <c r="A307" i="78"/>
  <c r="E306" i="78"/>
  <c r="D306" i="78"/>
  <c r="C306" i="78"/>
  <c r="B306" i="78"/>
  <c r="A306" i="78"/>
  <c r="E305" i="78"/>
  <c r="D305" i="78"/>
  <c r="C305" i="78"/>
  <c r="B305" i="78"/>
  <c r="A305" i="78"/>
  <c r="E304" i="78"/>
  <c r="D304" i="78"/>
  <c r="C304" i="78"/>
  <c r="B304" i="78"/>
  <c r="A304" i="78"/>
  <c r="E303" i="78"/>
  <c r="D303" i="78"/>
  <c r="C303" i="78"/>
  <c r="B303" i="78"/>
  <c r="A303" i="78"/>
  <c r="E302" i="78"/>
  <c r="D302" i="78"/>
  <c r="C302" i="78"/>
  <c r="B302" i="78"/>
  <c r="A302" i="78"/>
  <c r="E301" i="78"/>
  <c r="D301" i="78"/>
  <c r="C301" i="78"/>
  <c r="B301" i="78"/>
  <c r="A301" i="78"/>
  <c r="E300" i="78"/>
  <c r="D300" i="78"/>
  <c r="C300" i="78"/>
  <c r="B300" i="78"/>
  <c r="A300" i="78"/>
  <c r="E299" i="78"/>
  <c r="D299" i="78"/>
  <c r="C299" i="78"/>
  <c r="B299" i="78"/>
  <c r="A299" i="78"/>
  <c r="E298" i="78"/>
  <c r="D298" i="78"/>
  <c r="C298" i="78"/>
  <c r="B298" i="78"/>
  <c r="A298" i="78"/>
  <c r="E297" i="78"/>
  <c r="D297" i="78"/>
  <c r="C297" i="78"/>
  <c r="B297" i="78"/>
  <c r="A297" i="78"/>
  <c r="E296" i="78"/>
  <c r="D296" i="78"/>
  <c r="C296" i="78"/>
  <c r="B296" i="78"/>
  <c r="A296" i="78"/>
  <c r="E295" i="78"/>
  <c r="D295" i="78"/>
  <c r="C295" i="78"/>
  <c r="B295" i="78"/>
  <c r="A295" i="78"/>
  <c r="E294" i="78"/>
  <c r="D294" i="78"/>
  <c r="C294" i="78"/>
  <c r="B294" i="78"/>
  <c r="A294" i="78"/>
  <c r="E293" i="78"/>
  <c r="D293" i="78"/>
  <c r="C293" i="78"/>
  <c r="B293" i="78"/>
  <c r="A293" i="78"/>
  <c r="E292" i="78"/>
  <c r="D292" i="78"/>
  <c r="C292" i="78"/>
  <c r="B292" i="78"/>
  <c r="A292" i="78"/>
  <c r="E291" i="78"/>
  <c r="D291" i="78"/>
  <c r="C291" i="78"/>
  <c r="B291" i="78"/>
  <c r="A291" i="78"/>
  <c r="E290" i="78"/>
  <c r="D290" i="78"/>
  <c r="C290" i="78"/>
  <c r="B290" i="78"/>
  <c r="A290" i="78"/>
  <c r="E289" i="78"/>
  <c r="D289" i="78"/>
  <c r="C289" i="78"/>
  <c r="B289" i="78"/>
  <c r="A289" i="78"/>
  <c r="E288" i="78"/>
  <c r="D288" i="78"/>
  <c r="C288" i="78"/>
  <c r="B288" i="78"/>
  <c r="A288" i="78"/>
  <c r="E287" i="78"/>
  <c r="D287" i="78"/>
  <c r="C287" i="78"/>
  <c r="B287" i="78"/>
  <c r="A287" i="78"/>
  <c r="E286" i="78"/>
  <c r="D286" i="78"/>
  <c r="C286" i="78"/>
  <c r="B286" i="78"/>
  <c r="A286" i="78"/>
  <c r="E285" i="78"/>
  <c r="D285" i="78"/>
  <c r="C285" i="78"/>
  <c r="B285" i="78"/>
  <c r="A285" i="78"/>
  <c r="E284" i="78"/>
  <c r="D284" i="78"/>
  <c r="C284" i="78"/>
  <c r="B284" i="78"/>
  <c r="A284" i="78"/>
  <c r="E283" i="78"/>
  <c r="D283" i="78"/>
  <c r="C283" i="78"/>
  <c r="B283" i="78"/>
  <c r="A283" i="78"/>
  <c r="E282" i="78"/>
  <c r="D282" i="78"/>
  <c r="C282" i="78"/>
  <c r="B282" i="78"/>
  <c r="A282" i="78"/>
  <c r="E281" i="78"/>
  <c r="D281" i="78"/>
  <c r="C281" i="78"/>
  <c r="B281" i="78"/>
  <c r="A281" i="78"/>
  <c r="E280" i="78"/>
  <c r="D280" i="78"/>
  <c r="C280" i="78"/>
  <c r="B280" i="78"/>
  <c r="A280" i="78"/>
  <c r="E279" i="78"/>
  <c r="D279" i="78"/>
  <c r="C279" i="78"/>
  <c r="B279" i="78"/>
  <c r="A279" i="78"/>
  <c r="E278" i="78"/>
  <c r="D278" i="78"/>
  <c r="C278" i="78"/>
  <c r="B278" i="78"/>
  <c r="A278" i="78"/>
  <c r="E277" i="78"/>
  <c r="D277" i="78"/>
  <c r="C277" i="78"/>
  <c r="B277" i="78"/>
  <c r="A277" i="78"/>
  <c r="E276" i="78"/>
  <c r="D276" i="78"/>
  <c r="C276" i="78"/>
  <c r="B276" i="78"/>
  <c r="A276" i="78"/>
  <c r="E275" i="78"/>
  <c r="D275" i="78"/>
  <c r="C275" i="78"/>
  <c r="B275" i="78"/>
  <c r="A275" i="78"/>
  <c r="E274" i="78"/>
  <c r="D274" i="78"/>
  <c r="C274" i="78"/>
  <c r="B274" i="78"/>
  <c r="A274" i="78"/>
  <c r="E273" i="78"/>
  <c r="D273" i="78"/>
  <c r="C273" i="78"/>
  <c r="B273" i="78"/>
  <c r="A273" i="78"/>
  <c r="E272" i="78"/>
  <c r="D272" i="78"/>
  <c r="C272" i="78"/>
  <c r="B272" i="78"/>
  <c r="A272" i="78"/>
  <c r="E271" i="78"/>
  <c r="D271" i="78"/>
  <c r="C271" i="78"/>
  <c r="B271" i="78"/>
  <c r="A271" i="78"/>
  <c r="E270" i="78"/>
  <c r="D270" i="78"/>
  <c r="C270" i="78"/>
  <c r="B270" i="78"/>
  <c r="A270" i="78"/>
  <c r="E269" i="78"/>
  <c r="D269" i="78"/>
  <c r="C269" i="78"/>
  <c r="B269" i="78"/>
  <c r="A269" i="78"/>
  <c r="E268" i="78"/>
  <c r="D268" i="78"/>
  <c r="C268" i="78"/>
  <c r="B268" i="78"/>
  <c r="A268" i="78"/>
  <c r="E267" i="78"/>
  <c r="D267" i="78"/>
  <c r="C267" i="78"/>
  <c r="B267" i="78"/>
  <c r="A267" i="78"/>
  <c r="E266" i="78"/>
  <c r="D266" i="78"/>
  <c r="C266" i="78"/>
  <c r="B266" i="78"/>
  <c r="A266" i="78"/>
  <c r="E265" i="78"/>
  <c r="D265" i="78"/>
  <c r="C265" i="78"/>
  <c r="B265" i="78"/>
  <c r="A265" i="78"/>
  <c r="E264" i="78"/>
  <c r="D264" i="78"/>
  <c r="C264" i="78"/>
  <c r="B264" i="78"/>
  <c r="A264" i="78"/>
  <c r="E263" i="78"/>
  <c r="D263" i="78"/>
  <c r="C263" i="78"/>
  <c r="B263" i="78"/>
  <c r="A263" i="78"/>
  <c r="E262" i="78"/>
  <c r="D262" i="78"/>
  <c r="C262" i="78"/>
  <c r="B262" i="78"/>
  <c r="A262" i="78"/>
  <c r="E261" i="78"/>
  <c r="D261" i="78"/>
  <c r="C261" i="78"/>
  <c r="B261" i="78"/>
  <c r="A261" i="78"/>
  <c r="E260" i="78"/>
  <c r="D260" i="78"/>
  <c r="C260" i="78"/>
  <c r="B260" i="78"/>
  <c r="A260" i="78"/>
  <c r="E259" i="78"/>
  <c r="D259" i="78"/>
  <c r="C259" i="78"/>
  <c r="B259" i="78"/>
  <c r="A259" i="78"/>
  <c r="E258" i="78"/>
  <c r="D258" i="78"/>
  <c r="C258" i="78"/>
  <c r="B258" i="78"/>
  <c r="A258" i="78"/>
  <c r="E257" i="78"/>
  <c r="D257" i="78"/>
  <c r="C257" i="78"/>
  <c r="B257" i="78"/>
  <c r="A257" i="78"/>
  <c r="E256" i="78"/>
  <c r="D256" i="78"/>
  <c r="C256" i="78"/>
  <c r="B256" i="78"/>
  <c r="A256" i="78"/>
  <c r="E255" i="78"/>
  <c r="D255" i="78"/>
  <c r="C255" i="78"/>
  <c r="B255" i="78"/>
  <c r="A255" i="78"/>
  <c r="E254" i="78"/>
  <c r="D254" i="78"/>
  <c r="C254" i="78"/>
  <c r="B254" i="78"/>
  <c r="A254" i="78"/>
  <c r="E253" i="78"/>
  <c r="D253" i="78"/>
  <c r="C253" i="78"/>
  <c r="B253" i="78"/>
  <c r="A253" i="78"/>
  <c r="E252" i="78"/>
  <c r="D252" i="78"/>
  <c r="C252" i="78"/>
  <c r="B252" i="78"/>
  <c r="A252" i="78"/>
  <c r="E251" i="78"/>
  <c r="D251" i="78"/>
  <c r="C251" i="78"/>
  <c r="B251" i="78"/>
  <c r="A251" i="78"/>
  <c r="E250" i="78"/>
  <c r="D250" i="78"/>
  <c r="C250" i="78"/>
  <c r="B250" i="78"/>
  <c r="A250" i="78"/>
  <c r="E249" i="78"/>
  <c r="D249" i="78"/>
  <c r="C249" i="78"/>
  <c r="B249" i="78"/>
  <c r="A249" i="78"/>
  <c r="E248" i="78"/>
  <c r="D248" i="78"/>
  <c r="C248" i="78"/>
  <c r="B248" i="78"/>
  <c r="A248" i="78"/>
  <c r="E247" i="78"/>
  <c r="D247" i="78"/>
  <c r="C247" i="78"/>
  <c r="B247" i="78"/>
  <c r="A247" i="78"/>
  <c r="E246" i="78"/>
  <c r="D246" i="78"/>
  <c r="C246" i="78"/>
  <c r="B246" i="78"/>
  <c r="A246" i="78"/>
  <c r="E245" i="78"/>
  <c r="D245" i="78"/>
  <c r="C245" i="78"/>
  <c r="B245" i="78"/>
  <c r="A245" i="78"/>
  <c r="E244" i="78"/>
  <c r="D244" i="78"/>
  <c r="C244" i="78"/>
  <c r="B244" i="78"/>
  <c r="A244" i="78"/>
  <c r="E243" i="78"/>
  <c r="D243" i="78"/>
  <c r="C243" i="78"/>
  <c r="B243" i="78"/>
  <c r="A243" i="78"/>
  <c r="E242" i="78"/>
  <c r="D242" i="78"/>
  <c r="C242" i="78"/>
  <c r="B242" i="78"/>
  <c r="A242" i="78"/>
  <c r="E241" i="78"/>
  <c r="D241" i="78"/>
  <c r="C241" i="78"/>
  <c r="B241" i="78"/>
  <c r="A241" i="78"/>
  <c r="E240" i="78"/>
  <c r="D240" i="78"/>
  <c r="C240" i="78"/>
  <c r="B240" i="78"/>
  <c r="A240" i="78"/>
  <c r="E239" i="78"/>
  <c r="D239" i="78"/>
  <c r="C239" i="78"/>
  <c r="B239" i="78"/>
  <c r="A239" i="78"/>
  <c r="E238" i="78"/>
  <c r="D238" i="78"/>
  <c r="C238" i="78"/>
  <c r="B238" i="78"/>
  <c r="A238" i="78"/>
  <c r="E237" i="78"/>
  <c r="D237" i="78"/>
  <c r="C237" i="78"/>
  <c r="B237" i="78"/>
  <c r="A237" i="78"/>
  <c r="E236" i="78"/>
  <c r="D236" i="78"/>
  <c r="C236" i="78"/>
  <c r="B236" i="78"/>
  <c r="A236" i="78"/>
  <c r="E235" i="78"/>
  <c r="D235" i="78"/>
  <c r="C235" i="78"/>
  <c r="B235" i="78"/>
  <c r="A235" i="78"/>
  <c r="E234" i="78"/>
  <c r="D234" i="78"/>
  <c r="C234" i="78"/>
  <c r="B234" i="78"/>
  <c r="A234" i="78"/>
  <c r="E233" i="78"/>
  <c r="D233" i="78"/>
  <c r="C233" i="78"/>
  <c r="B233" i="78"/>
  <c r="A233" i="78"/>
  <c r="E232" i="78"/>
  <c r="D232" i="78"/>
  <c r="C232" i="78"/>
  <c r="B232" i="78"/>
  <c r="A232" i="78"/>
  <c r="E231" i="78"/>
  <c r="D231" i="78"/>
  <c r="C231" i="78"/>
  <c r="B231" i="78"/>
  <c r="A231" i="78"/>
  <c r="E230" i="78"/>
  <c r="D230" i="78"/>
  <c r="C230" i="78"/>
  <c r="B230" i="78"/>
  <c r="A230" i="78"/>
  <c r="E229" i="78"/>
  <c r="D229" i="78"/>
  <c r="C229" i="78"/>
  <c r="B229" i="78"/>
  <c r="A229" i="78"/>
  <c r="E228" i="78"/>
  <c r="D228" i="78"/>
  <c r="C228" i="78"/>
  <c r="B228" i="78"/>
  <c r="A228" i="78"/>
  <c r="E227" i="78"/>
  <c r="D227" i="78"/>
  <c r="C227" i="78"/>
  <c r="B227" i="78"/>
  <c r="A227" i="78"/>
  <c r="E226" i="78"/>
  <c r="D226" i="78"/>
  <c r="C226" i="78"/>
  <c r="B226" i="78"/>
  <c r="A226" i="78"/>
  <c r="E225" i="78"/>
  <c r="D225" i="78"/>
  <c r="C225" i="78"/>
  <c r="B225" i="78"/>
  <c r="A225" i="78"/>
  <c r="E224" i="78"/>
  <c r="D224" i="78"/>
  <c r="C224" i="78"/>
  <c r="B224" i="78"/>
  <c r="A224" i="78"/>
  <c r="E223" i="78"/>
  <c r="D223" i="78"/>
  <c r="C223" i="78"/>
  <c r="B223" i="78"/>
  <c r="A223" i="78"/>
  <c r="E222" i="78"/>
  <c r="D222" i="78"/>
  <c r="C222" i="78"/>
  <c r="B222" i="78"/>
  <c r="A222" i="78"/>
  <c r="E221" i="78"/>
  <c r="D221" i="78"/>
  <c r="C221" i="78"/>
  <c r="B221" i="78"/>
  <c r="A221" i="78"/>
  <c r="E220" i="78"/>
  <c r="D220" i="78"/>
  <c r="C220" i="78"/>
  <c r="B220" i="78"/>
  <c r="A220" i="78"/>
  <c r="E219" i="78"/>
  <c r="D219" i="78"/>
  <c r="C219" i="78"/>
  <c r="B219" i="78"/>
  <c r="A219" i="78"/>
  <c r="E218" i="78"/>
  <c r="D218" i="78"/>
  <c r="C218" i="78"/>
  <c r="B218" i="78"/>
  <c r="A218" i="78"/>
  <c r="E217" i="78"/>
  <c r="D217" i="78"/>
  <c r="C217" i="78"/>
  <c r="B217" i="78"/>
  <c r="A217" i="78"/>
  <c r="E216" i="78"/>
  <c r="D216" i="78"/>
  <c r="C216" i="78"/>
  <c r="B216" i="78"/>
  <c r="A216" i="78"/>
  <c r="E215" i="78"/>
  <c r="D215" i="78"/>
  <c r="C215" i="78"/>
  <c r="B215" i="78"/>
  <c r="A215" i="78"/>
  <c r="E214" i="78"/>
  <c r="D214" i="78"/>
  <c r="C214" i="78"/>
  <c r="B214" i="78"/>
  <c r="A214" i="78"/>
  <c r="E213" i="78"/>
  <c r="D213" i="78"/>
  <c r="C213" i="78"/>
  <c r="B213" i="78"/>
  <c r="A213" i="78"/>
  <c r="E212" i="78"/>
  <c r="D212" i="78"/>
  <c r="C212" i="78"/>
  <c r="B212" i="78"/>
  <c r="A212" i="78"/>
  <c r="E211" i="78"/>
  <c r="D211" i="78"/>
  <c r="C211" i="78"/>
  <c r="B211" i="78"/>
  <c r="A211" i="78"/>
  <c r="E210" i="78"/>
  <c r="D210" i="78"/>
  <c r="C210" i="78"/>
  <c r="B210" i="78"/>
  <c r="A210" i="78"/>
  <c r="E209" i="78"/>
  <c r="D209" i="78"/>
  <c r="C209" i="78"/>
  <c r="B209" i="78"/>
  <c r="A209" i="78"/>
  <c r="E208" i="78"/>
  <c r="D208" i="78"/>
  <c r="C208" i="78"/>
  <c r="B208" i="78"/>
  <c r="A208" i="78"/>
  <c r="E207" i="78"/>
  <c r="D207" i="78"/>
  <c r="C207" i="78"/>
  <c r="B207" i="78"/>
  <c r="A207" i="78"/>
  <c r="E206" i="78"/>
  <c r="D206" i="78"/>
  <c r="C206" i="78"/>
  <c r="B206" i="78"/>
  <c r="A206" i="78"/>
  <c r="E205" i="78"/>
  <c r="D205" i="78"/>
  <c r="C205" i="78"/>
  <c r="B205" i="78"/>
  <c r="A205" i="78"/>
  <c r="E204" i="78"/>
  <c r="D204" i="78"/>
  <c r="C204" i="78"/>
  <c r="B204" i="78"/>
  <c r="A204" i="78"/>
  <c r="E203" i="78"/>
  <c r="D203" i="78"/>
  <c r="C203" i="78"/>
  <c r="B203" i="78"/>
  <c r="A203" i="78"/>
  <c r="E202" i="78"/>
  <c r="D202" i="78"/>
  <c r="C202" i="78"/>
  <c r="B202" i="78"/>
  <c r="A202" i="78"/>
  <c r="E201" i="78"/>
  <c r="D201" i="78"/>
  <c r="C201" i="78"/>
  <c r="B201" i="78"/>
  <c r="A201" i="78"/>
  <c r="E200" i="78"/>
  <c r="D200" i="78"/>
  <c r="C200" i="78"/>
  <c r="B200" i="78"/>
  <c r="A200" i="78"/>
  <c r="E199" i="78"/>
  <c r="D199" i="78"/>
  <c r="C199" i="78"/>
  <c r="B199" i="78"/>
  <c r="A199" i="78"/>
  <c r="E198" i="78"/>
  <c r="B198" i="78"/>
  <c r="A198" i="78"/>
  <c r="E197" i="78"/>
  <c r="D197" i="78"/>
  <c r="C197" i="78"/>
  <c r="B197" i="78"/>
  <c r="A197" i="78"/>
  <c r="E196" i="78"/>
  <c r="D196" i="78"/>
  <c r="C196" i="78"/>
  <c r="B196" i="78"/>
  <c r="A196" i="78"/>
  <c r="E195" i="78"/>
  <c r="D195" i="78"/>
  <c r="C195" i="78"/>
  <c r="B195" i="78"/>
  <c r="A195" i="78"/>
  <c r="E194" i="78"/>
  <c r="D194" i="78"/>
  <c r="C194" i="78"/>
  <c r="B194" i="78"/>
  <c r="A194" i="78"/>
  <c r="E193" i="78"/>
  <c r="D193" i="78"/>
  <c r="C193" i="78"/>
  <c r="B193" i="78"/>
  <c r="A193" i="78"/>
  <c r="E192" i="78"/>
  <c r="D192" i="78"/>
  <c r="C192" i="78"/>
  <c r="B192" i="78"/>
  <c r="A192" i="78"/>
  <c r="E191" i="78"/>
  <c r="D191" i="78"/>
  <c r="C191" i="78"/>
  <c r="B191" i="78"/>
  <c r="A191" i="78"/>
  <c r="E190" i="78"/>
  <c r="D190" i="78"/>
  <c r="C190" i="78"/>
  <c r="B190" i="78"/>
  <c r="A190" i="78"/>
  <c r="E189" i="78"/>
  <c r="D189" i="78"/>
  <c r="C189" i="78"/>
  <c r="B189" i="78"/>
  <c r="A189" i="78"/>
  <c r="E188" i="78"/>
  <c r="D188" i="78"/>
  <c r="C188" i="78"/>
  <c r="B188" i="78"/>
  <c r="A188" i="78"/>
  <c r="E187" i="78"/>
  <c r="D187" i="78"/>
  <c r="C187" i="78"/>
  <c r="B187" i="78"/>
  <c r="A187" i="78"/>
  <c r="E186" i="78"/>
  <c r="D186" i="78"/>
  <c r="C186" i="78"/>
  <c r="B186" i="78"/>
  <c r="A186" i="78"/>
  <c r="E185" i="78"/>
  <c r="D185" i="78"/>
  <c r="C185" i="78"/>
  <c r="B185" i="78"/>
  <c r="A185" i="78"/>
  <c r="E184" i="78"/>
  <c r="D184" i="78"/>
  <c r="C184" i="78"/>
  <c r="B184" i="78"/>
  <c r="A184" i="78"/>
  <c r="E183" i="78"/>
  <c r="D183" i="78"/>
  <c r="C183" i="78"/>
  <c r="B183" i="78"/>
  <c r="A183" i="78"/>
  <c r="E182" i="78"/>
  <c r="D182" i="78"/>
  <c r="C182" i="78"/>
  <c r="B182" i="78"/>
  <c r="A182" i="78"/>
  <c r="E181" i="78"/>
  <c r="D181" i="78"/>
  <c r="C181" i="78"/>
  <c r="B181" i="78"/>
  <c r="A181" i="78"/>
  <c r="E180" i="78"/>
  <c r="D180" i="78"/>
  <c r="C180" i="78"/>
  <c r="B180" i="78"/>
  <c r="A180" i="78"/>
  <c r="E179" i="78"/>
  <c r="D179" i="78"/>
  <c r="C179" i="78"/>
  <c r="B179" i="78"/>
  <c r="A179" i="78"/>
  <c r="E178" i="78"/>
  <c r="D178" i="78"/>
  <c r="C178" i="78"/>
  <c r="B178" i="78"/>
  <c r="A178" i="78"/>
  <c r="E177" i="78"/>
  <c r="D177" i="78"/>
  <c r="C177" i="78"/>
  <c r="B177" i="78"/>
  <c r="A177" i="78"/>
  <c r="E176" i="78"/>
  <c r="D176" i="78"/>
  <c r="C176" i="78"/>
  <c r="B176" i="78"/>
  <c r="A176" i="78"/>
  <c r="E175" i="78"/>
  <c r="D175" i="78"/>
  <c r="C175" i="78"/>
  <c r="B175" i="78"/>
  <c r="A175" i="78"/>
  <c r="E174" i="78"/>
  <c r="D174" i="78"/>
  <c r="C174" i="78"/>
  <c r="B174" i="78"/>
  <c r="A174" i="78"/>
  <c r="E173" i="78"/>
  <c r="D173" i="78"/>
  <c r="C173" i="78"/>
  <c r="B173" i="78"/>
  <c r="A173" i="78"/>
  <c r="E172" i="78"/>
  <c r="D172" i="78"/>
  <c r="C172" i="78"/>
  <c r="B172" i="78"/>
  <c r="A172" i="78"/>
  <c r="E171" i="78"/>
  <c r="D171" i="78"/>
  <c r="C171" i="78"/>
  <c r="B171" i="78"/>
  <c r="A171" i="78"/>
  <c r="E170" i="78"/>
  <c r="D170" i="78"/>
  <c r="C170" i="78"/>
  <c r="B170" i="78"/>
  <c r="A170" i="78"/>
  <c r="E169" i="78"/>
  <c r="D169" i="78"/>
  <c r="C169" i="78"/>
  <c r="B169" i="78"/>
  <c r="A169" i="78"/>
  <c r="E168" i="78"/>
  <c r="D168" i="78"/>
  <c r="C168" i="78"/>
  <c r="B168" i="78"/>
  <c r="A168" i="78"/>
  <c r="E167" i="78"/>
  <c r="D167" i="78"/>
  <c r="C167" i="78"/>
  <c r="B167" i="78"/>
  <c r="A167" i="78"/>
  <c r="E166" i="78"/>
  <c r="D166" i="78"/>
  <c r="C166" i="78"/>
  <c r="B166" i="78"/>
  <c r="A166" i="78"/>
  <c r="E165" i="78"/>
  <c r="D165" i="78"/>
  <c r="C165" i="78"/>
  <c r="B165" i="78"/>
  <c r="A165" i="78"/>
  <c r="E164" i="78"/>
  <c r="D164" i="78"/>
  <c r="C164" i="78"/>
  <c r="B164" i="78"/>
  <c r="A164" i="78"/>
  <c r="E163" i="78"/>
  <c r="D163" i="78"/>
  <c r="C163" i="78"/>
  <c r="B163" i="78"/>
  <c r="A163" i="78"/>
  <c r="E162" i="78"/>
  <c r="D162" i="78"/>
  <c r="C162" i="78"/>
  <c r="B162" i="78"/>
  <c r="A162" i="78"/>
  <c r="E161" i="78"/>
  <c r="D161" i="78"/>
  <c r="C161" i="78"/>
  <c r="B161" i="78"/>
  <c r="A161" i="78"/>
  <c r="E160" i="78"/>
  <c r="D160" i="78"/>
  <c r="C160" i="78"/>
  <c r="B160" i="78"/>
  <c r="A160" i="78"/>
  <c r="E159" i="78"/>
  <c r="D159" i="78"/>
  <c r="C159" i="78"/>
  <c r="B159" i="78"/>
  <c r="A159" i="78"/>
  <c r="E158" i="78"/>
  <c r="D158" i="78"/>
  <c r="C158" i="78"/>
  <c r="B158" i="78"/>
  <c r="A158" i="78"/>
  <c r="E157" i="78"/>
  <c r="D157" i="78"/>
  <c r="C157" i="78"/>
  <c r="B157" i="78"/>
  <c r="A157" i="78"/>
  <c r="E156" i="78"/>
  <c r="D156" i="78"/>
  <c r="C156" i="78"/>
  <c r="B156" i="78"/>
  <c r="A156" i="78"/>
  <c r="E155" i="78"/>
  <c r="D155" i="78"/>
  <c r="C155" i="78"/>
  <c r="B155" i="78"/>
  <c r="A155" i="78"/>
  <c r="E154" i="78"/>
  <c r="D154" i="78"/>
  <c r="C154" i="78"/>
  <c r="B154" i="78"/>
  <c r="A154" i="78"/>
  <c r="E153" i="78"/>
  <c r="D153" i="78"/>
  <c r="C153" i="78"/>
  <c r="B153" i="78"/>
  <c r="A153" i="78"/>
  <c r="E152" i="78"/>
  <c r="D152" i="78"/>
  <c r="C152" i="78"/>
  <c r="B152" i="78"/>
  <c r="A152" i="78"/>
  <c r="E151" i="78"/>
  <c r="D151" i="78"/>
  <c r="C151" i="78"/>
  <c r="B151" i="78"/>
  <c r="A151" i="78"/>
  <c r="E150" i="78"/>
  <c r="D150" i="78"/>
  <c r="C150" i="78"/>
  <c r="B150" i="78"/>
  <c r="A150" i="78"/>
  <c r="E149" i="78"/>
  <c r="D149" i="78"/>
  <c r="C149" i="78"/>
  <c r="B149" i="78"/>
  <c r="A149" i="78"/>
  <c r="E148" i="78"/>
  <c r="D148" i="78"/>
  <c r="C148" i="78"/>
  <c r="B148" i="78"/>
  <c r="A148" i="78"/>
  <c r="E147" i="78"/>
  <c r="D147" i="78"/>
  <c r="C147" i="78"/>
  <c r="B147" i="78"/>
  <c r="A147" i="78"/>
  <c r="E146" i="78"/>
  <c r="D146" i="78"/>
  <c r="C146" i="78"/>
  <c r="B146" i="78"/>
  <c r="A146" i="78"/>
  <c r="E145" i="78"/>
  <c r="D145" i="78"/>
  <c r="C145" i="78"/>
  <c r="B145" i="78"/>
  <c r="A145" i="78"/>
  <c r="E144" i="78"/>
  <c r="D144" i="78"/>
  <c r="C144" i="78"/>
  <c r="B144" i="78"/>
  <c r="A144" i="78"/>
  <c r="E143" i="78"/>
  <c r="D143" i="78"/>
  <c r="C143" i="78"/>
  <c r="B143" i="78"/>
  <c r="A143" i="78"/>
  <c r="E142" i="78"/>
  <c r="D142" i="78"/>
  <c r="C142" i="78"/>
  <c r="B142" i="78"/>
  <c r="A142" i="78"/>
  <c r="E141" i="78"/>
  <c r="D141" i="78"/>
  <c r="C141" i="78"/>
  <c r="B141" i="78"/>
  <c r="A141" i="78"/>
  <c r="E140" i="78"/>
  <c r="D140" i="78"/>
  <c r="C140" i="78"/>
  <c r="B140" i="78"/>
  <c r="A140" i="78"/>
  <c r="E139" i="78"/>
  <c r="D139" i="78"/>
  <c r="C139" i="78"/>
  <c r="B139" i="78"/>
  <c r="A139" i="78"/>
  <c r="E138" i="78"/>
  <c r="D138" i="78"/>
  <c r="C138" i="78"/>
  <c r="B138" i="78"/>
  <c r="A138" i="78"/>
  <c r="E137" i="78"/>
  <c r="D137" i="78"/>
  <c r="C137" i="78"/>
  <c r="B137" i="78"/>
  <c r="A137" i="78"/>
  <c r="E136" i="78"/>
  <c r="D136" i="78"/>
  <c r="C136" i="78"/>
  <c r="B136" i="78"/>
  <c r="A136" i="78"/>
  <c r="E135" i="78"/>
  <c r="D135" i="78"/>
  <c r="C135" i="78"/>
  <c r="B135" i="78"/>
  <c r="A135" i="78"/>
  <c r="E134" i="78"/>
  <c r="D134" i="78"/>
  <c r="C134" i="78"/>
  <c r="B134" i="78"/>
  <c r="A134" i="78"/>
  <c r="E133" i="78"/>
  <c r="D133" i="78"/>
  <c r="C133" i="78"/>
  <c r="B133" i="78"/>
  <c r="A133" i="78"/>
  <c r="E132" i="78"/>
  <c r="D132" i="78"/>
  <c r="C132" i="78"/>
  <c r="B132" i="78"/>
  <c r="A132" i="78"/>
  <c r="E131" i="78"/>
  <c r="D131" i="78"/>
  <c r="C131" i="78"/>
  <c r="B131" i="78"/>
  <c r="A131" i="78"/>
  <c r="E130" i="78"/>
  <c r="D130" i="78"/>
  <c r="C130" i="78"/>
  <c r="B130" i="78"/>
  <c r="A130" i="78"/>
  <c r="E129" i="78"/>
  <c r="D129" i="78"/>
  <c r="C129" i="78"/>
  <c r="B129" i="78"/>
  <c r="A129" i="78"/>
  <c r="E128" i="78"/>
  <c r="D128" i="78"/>
  <c r="C128" i="78"/>
  <c r="B128" i="78"/>
  <c r="A128" i="78"/>
  <c r="E127" i="78"/>
  <c r="D127" i="78"/>
  <c r="C127" i="78"/>
  <c r="B127" i="78"/>
  <c r="A127" i="78"/>
  <c r="E126" i="78"/>
  <c r="D126" i="78"/>
  <c r="C126" i="78"/>
  <c r="B126" i="78"/>
  <c r="A126" i="78"/>
  <c r="E125" i="78"/>
  <c r="D125" i="78"/>
  <c r="C125" i="78"/>
  <c r="B125" i="78"/>
  <c r="A125" i="78"/>
  <c r="E124" i="78"/>
  <c r="D124" i="78"/>
  <c r="C124" i="78"/>
  <c r="B124" i="78"/>
  <c r="A124" i="78"/>
  <c r="E123" i="78"/>
  <c r="D123" i="78"/>
  <c r="C123" i="78"/>
  <c r="B123" i="78"/>
  <c r="A123" i="78"/>
  <c r="E122" i="78"/>
  <c r="D122" i="78"/>
  <c r="C122" i="78"/>
  <c r="B122" i="78"/>
  <c r="A122" i="78"/>
  <c r="E121" i="78"/>
  <c r="D121" i="78"/>
  <c r="C121" i="78"/>
  <c r="B121" i="78"/>
  <c r="A121" i="78"/>
  <c r="E120" i="78"/>
  <c r="D120" i="78"/>
  <c r="C120" i="78"/>
  <c r="B120" i="78"/>
  <c r="A120" i="78"/>
  <c r="E119" i="78"/>
  <c r="D119" i="78"/>
  <c r="C119" i="78"/>
  <c r="B119" i="78"/>
  <c r="A119" i="78"/>
  <c r="E118" i="78"/>
  <c r="D118" i="78"/>
  <c r="B118" i="78"/>
  <c r="A118" i="78"/>
  <c r="E117" i="78"/>
  <c r="D117" i="78"/>
  <c r="B117" i="78"/>
  <c r="A117" i="78"/>
  <c r="E116" i="78"/>
  <c r="D116" i="78"/>
  <c r="B116" i="78"/>
  <c r="A116" i="78"/>
  <c r="E115" i="78"/>
  <c r="D115" i="78"/>
  <c r="C115" i="78"/>
  <c r="B115" i="78"/>
  <c r="A115" i="78"/>
  <c r="E114" i="78"/>
  <c r="D114" i="78"/>
  <c r="C114" i="78"/>
  <c r="B114" i="78"/>
  <c r="A114" i="78"/>
  <c r="E113" i="78"/>
  <c r="D113" i="78"/>
  <c r="C113" i="78"/>
  <c r="B113" i="78"/>
  <c r="A113" i="78"/>
  <c r="E112" i="78"/>
  <c r="D112" i="78"/>
  <c r="C112" i="78"/>
  <c r="B112" i="78"/>
  <c r="A112" i="78"/>
  <c r="E111" i="78"/>
  <c r="D111" i="78"/>
  <c r="C111" i="78"/>
  <c r="B111" i="78"/>
  <c r="A111" i="78"/>
  <c r="E110" i="78"/>
  <c r="D110" i="78"/>
  <c r="C110" i="78"/>
  <c r="B110" i="78"/>
  <c r="A110" i="78"/>
  <c r="E109" i="78"/>
  <c r="D109" i="78"/>
  <c r="C109" i="78"/>
  <c r="B109" i="78"/>
  <c r="A109" i="78"/>
  <c r="E108" i="78"/>
  <c r="D108" i="78"/>
  <c r="C108" i="78"/>
  <c r="B108" i="78"/>
  <c r="A108" i="78"/>
  <c r="E107" i="78"/>
  <c r="D107" i="78"/>
  <c r="C107" i="78"/>
  <c r="B107" i="78"/>
  <c r="A107" i="78"/>
  <c r="E106" i="78"/>
  <c r="D106" i="78"/>
  <c r="C106" i="78"/>
  <c r="B106" i="78"/>
  <c r="A106" i="78"/>
  <c r="E105" i="78"/>
  <c r="D105" i="78"/>
  <c r="C105" i="78"/>
  <c r="B105" i="78"/>
  <c r="A105" i="78"/>
  <c r="E104" i="78"/>
  <c r="D104" i="78"/>
  <c r="C104" i="78"/>
  <c r="B104" i="78"/>
  <c r="A104" i="78"/>
  <c r="E103" i="78"/>
  <c r="D103" i="78"/>
  <c r="C103" i="78"/>
  <c r="B103" i="78"/>
  <c r="A103" i="78"/>
  <c r="E102" i="78"/>
  <c r="D102" i="78"/>
  <c r="C102" i="78"/>
  <c r="B102" i="78"/>
  <c r="A102" i="78"/>
  <c r="E101" i="78"/>
  <c r="D101" i="78"/>
  <c r="C101" i="78"/>
  <c r="B101" i="78"/>
  <c r="A101" i="78"/>
  <c r="E100" i="78"/>
  <c r="D100" i="78"/>
  <c r="C100" i="78"/>
  <c r="B100" i="78"/>
  <c r="A100" i="78"/>
  <c r="E99" i="78"/>
  <c r="D99" i="78"/>
  <c r="C99" i="78"/>
  <c r="B99" i="78"/>
  <c r="A99" i="78"/>
  <c r="E98" i="78"/>
  <c r="D98" i="78"/>
  <c r="C98" i="78"/>
  <c r="B98" i="78"/>
  <c r="A98" i="78"/>
  <c r="E97" i="78"/>
  <c r="D97" i="78"/>
  <c r="C97" i="78"/>
  <c r="B97" i="78"/>
  <c r="A97" i="78"/>
  <c r="E96" i="78"/>
  <c r="D96" i="78"/>
  <c r="C96" i="78"/>
  <c r="B96" i="78"/>
  <c r="A96" i="78"/>
  <c r="E95" i="78"/>
  <c r="D95" i="78"/>
  <c r="C95" i="78"/>
  <c r="B95" i="78"/>
  <c r="A95" i="78"/>
  <c r="E94" i="78"/>
  <c r="D94" i="78"/>
  <c r="C94" i="78"/>
  <c r="B94" i="78"/>
  <c r="A94" i="78"/>
  <c r="E93" i="78"/>
  <c r="D93" i="78"/>
  <c r="C93" i="78"/>
  <c r="B93" i="78"/>
  <c r="A93" i="78"/>
  <c r="A92" i="78"/>
  <c r="E91" i="78"/>
  <c r="D91" i="78"/>
  <c r="C91" i="78"/>
  <c r="B91" i="78"/>
  <c r="A91" i="78"/>
  <c r="E90" i="78"/>
  <c r="D90" i="78"/>
  <c r="C90" i="78"/>
  <c r="B90" i="78"/>
  <c r="A90" i="78"/>
  <c r="E89" i="78"/>
  <c r="D89" i="78"/>
  <c r="C89" i="78"/>
  <c r="B89" i="78"/>
  <c r="A89" i="78"/>
  <c r="C88" i="78"/>
  <c r="B88" i="78"/>
  <c r="A88" i="78"/>
  <c r="E87" i="78"/>
  <c r="D87" i="78"/>
  <c r="C87" i="78"/>
  <c r="B87" i="78"/>
  <c r="A87" i="78"/>
  <c r="E86" i="78"/>
  <c r="D86" i="78"/>
  <c r="C86" i="78"/>
  <c r="B86" i="78"/>
  <c r="A86" i="78"/>
  <c r="E85" i="78"/>
  <c r="D85" i="78"/>
  <c r="C85" i="78"/>
  <c r="B85" i="78"/>
  <c r="A85" i="78"/>
  <c r="E84" i="78"/>
  <c r="D84" i="78"/>
  <c r="C84" i="78"/>
  <c r="B84" i="78"/>
  <c r="A84" i="78"/>
  <c r="E83" i="78"/>
  <c r="D83" i="78"/>
  <c r="C83" i="78"/>
  <c r="B83" i="78"/>
  <c r="A83" i="78"/>
  <c r="E82" i="78"/>
  <c r="D82" i="78"/>
  <c r="C82" i="78"/>
  <c r="B82" i="78"/>
  <c r="A82" i="78"/>
  <c r="E81" i="78"/>
  <c r="D81" i="78"/>
  <c r="C81" i="78"/>
  <c r="B81" i="78"/>
  <c r="A81" i="78"/>
  <c r="E80" i="78"/>
  <c r="D80" i="78"/>
  <c r="C80" i="78"/>
  <c r="B80" i="78"/>
  <c r="A80" i="78"/>
  <c r="E79" i="78"/>
  <c r="D79" i="78"/>
  <c r="C79" i="78"/>
  <c r="B79" i="78"/>
  <c r="A79" i="78"/>
  <c r="E78" i="78"/>
  <c r="D78" i="78"/>
  <c r="C78" i="78"/>
  <c r="B78" i="78"/>
  <c r="A78" i="78"/>
  <c r="E77" i="78"/>
  <c r="D77" i="78"/>
  <c r="C77" i="78"/>
  <c r="B77" i="78"/>
  <c r="A77" i="78"/>
  <c r="E76" i="78"/>
  <c r="D76" i="78"/>
  <c r="C76" i="78"/>
  <c r="B76" i="78"/>
  <c r="A76" i="78"/>
  <c r="E75" i="78"/>
  <c r="D75" i="78"/>
  <c r="C75" i="78"/>
  <c r="B75" i="78"/>
  <c r="A75" i="78"/>
  <c r="E74" i="78"/>
  <c r="D74" i="78"/>
  <c r="C74" i="78"/>
  <c r="B74" i="78"/>
  <c r="A74" i="78"/>
  <c r="E73" i="78"/>
  <c r="D73" i="78"/>
  <c r="C73" i="78"/>
  <c r="B73" i="78"/>
  <c r="A73" i="78"/>
  <c r="E72" i="78"/>
  <c r="D72" i="78"/>
  <c r="C72" i="78"/>
  <c r="B72" i="78"/>
  <c r="A72" i="78"/>
  <c r="E71" i="78"/>
  <c r="D71" i="78"/>
  <c r="C71" i="78"/>
  <c r="B71" i="78"/>
  <c r="A71" i="78"/>
  <c r="E70" i="78"/>
  <c r="D70" i="78"/>
  <c r="C70" i="78"/>
  <c r="B70" i="78"/>
  <c r="A70" i="78"/>
  <c r="E69" i="78"/>
  <c r="D69" i="78"/>
  <c r="C69" i="78"/>
  <c r="B69" i="78"/>
  <c r="A69" i="78"/>
  <c r="E68" i="78"/>
  <c r="D68" i="78"/>
  <c r="C68" i="78"/>
  <c r="B68" i="78"/>
  <c r="A68" i="78"/>
  <c r="E67" i="78"/>
  <c r="D67" i="78"/>
  <c r="C67" i="78"/>
  <c r="B67" i="78"/>
  <c r="A67" i="78"/>
  <c r="C66" i="78"/>
  <c r="B66" i="78"/>
  <c r="A66" i="78"/>
  <c r="E65" i="78"/>
  <c r="D65" i="78"/>
  <c r="C65" i="78"/>
  <c r="B65" i="78"/>
  <c r="A65" i="78"/>
  <c r="E64" i="78"/>
  <c r="D64" i="78"/>
  <c r="C64" i="78"/>
  <c r="B64" i="78"/>
  <c r="A64" i="78"/>
  <c r="E63" i="78"/>
  <c r="D63" i="78"/>
  <c r="C63" i="78"/>
  <c r="B63" i="78"/>
  <c r="A63" i="78"/>
  <c r="E62" i="78"/>
  <c r="D62" i="78"/>
  <c r="C62" i="78"/>
  <c r="B62" i="78"/>
  <c r="A62" i="78"/>
  <c r="E61" i="78"/>
  <c r="D61" i="78"/>
  <c r="C61" i="78"/>
  <c r="B61" i="78"/>
  <c r="A61" i="78"/>
  <c r="E60" i="78"/>
  <c r="D60" i="78"/>
  <c r="C60" i="78"/>
  <c r="B60" i="78"/>
  <c r="A60" i="78"/>
  <c r="E59" i="78"/>
  <c r="D59" i="78"/>
  <c r="C59" i="78"/>
  <c r="B59" i="78"/>
  <c r="A59" i="78"/>
  <c r="E58" i="78"/>
  <c r="D58" i="78"/>
  <c r="C58" i="78"/>
  <c r="B58" i="78"/>
  <c r="A58" i="78"/>
  <c r="E57" i="78"/>
  <c r="D57" i="78"/>
  <c r="C57" i="78"/>
  <c r="B57" i="78"/>
  <c r="A57" i="78"/>
  <c r="E56" i="78"/>
  <c r="D56" i="78"/>
  <c r="C56" i="78"/>
  <c r="B56" i="78"/>
  <c r="A56" i="78"/>
  <c r="E55" i="78"/>
  <c r="D55" i="78"/>
  <c r="C55" i="78"/>
  <c r="B55" i="78"/>
  <c r="A55" i="78"/>
  <c r="E54" i="78"/>
  <c r="D54" i="78"/>
  <c r="C54" i="78"/>
  <c r="B54" i="78"/>
  <c r="A54" i="78"/>
  <c r="E53" i="78"/>
  <c r="D53" i="78"/>
  <c r="C53" i="78"/>
  <c r="B53" i="78"/>
  <c r="A53" i="78"/>
  <c r="E52" i="78"/>
  <c r="D52" i="78"/>
  <c r="C52" i="78"/>
  <c r="B52" i="78"/>
  <c r="A52" i="78"/>
  <c r="E51" i="78"/>
  <c r="D51" i="78"/>
  <c r="C51" i="78"/>
  <c r="B51" i="78"/>
  <c r="A51" i="78"/>
  <c r="E50" i="78"/>
  <c r="D50" i="78"/>
  <c r="C50" i="78"/>
  <c r="B50" i="78"/>
  <c r="A50" i="78"/>
  <c r="E49" i="78"/>
  <c r="D49" i="78"/>
  <c r="C49" i="78"/>
  <c r="B49" i="78"/>
  <c r="A49" i="78"/>
  <c r="E48" i="78"/>
  <c r="D48" i="78"/>
  <c r="C48" i="78"/>
  <c r="B48" i="78"/>
  <c r="A48" i="78"/>
  <c r="E47" i="78"/>
  <c r="D47" i="78"/>
  <c r="C47" i="78"/>
  <c r="B47" i="78"/>
  <c r="A47" i="78"/>
  <c r="E46" i="78"/>
  <c r="D46" i="78"/>
  <c r="C46" i="78"/>
  <c r="B46" i="78"/>
  <c r="A46" i="78"/>
  <c r="E45" i="78"/>
  <c r="D45" i="78"/>
  <c r="C45" i="78"/>
  <c r="B45" i="78"/>
  <c r="A45" i="78"/>
  <c r="E44" i="78"/>
  <c r="D44" i="78"/>
  <c r="C44" i="78"/>
  <c r="B44" i="78"/>
  <c r="A44" i="78"/>
  <c r="E43" i="78"/>
  <c r="D43" i="78"/>
  <c r="C43" i="78"/>
  <c r="B43" i="78"/>
  <c r="A43" i="78"/>
  <c r="E42" i="78"/>
  <c r="D42" i="78"/>
  <c r="C42" i="78"/>
  <c r="B42" i="78"/>
  <c r="A42" i="78"/>
  <c r="E41" i="78"/>
  <c r="D41" i="78"/>
  <c r="C41" i="78"/>
  <c r="B41" i="78"/>
  <c r="A41" i="78"/>
  <c r="E40" i="78"/>
  <c r="D40" i="78"/>
  <c r="C40" i="78"/>
  <c r="B40" i="78"/>
  <c r="A40" i="78"/>
  <c r="E39" i="78"/>
  <c r="D39" i="78"/>
  <c r="C39" i="78"/>
  <c r="B39" i="78"/>
  <c r="A39" i="78"/>
  <c r="E38" i="78"/>
  <c r="D38" i="78"/>
  <c r="C38" i="78"/>
  <c r="B38" i="78"/>
  <c r="A38" i="78"/>
  <c r="E37" i="78"/>
  <c r="D37" i="78"/>
  <c r="C37" i="78"/>
  <c r="B37" i="78"/>
  <c r="A37" i="78"/>
  <c r="E36" i="78"/>
  <c r="D36" i="78"/>
  <c r="C36" i="78"/>
  <c r="B36" i="78"/>
  <c r="A36" i="78"/>
  <c r="E35" i="78"/>
  <c r="D35" i="78"/>
  <c r="C35" i="78"/>
  <c r="B35" i="78"/>
  <c r="A35" i="78"/>
  <c r="E34" i="78"/>
  <c r="D34" i="78"/>
  <c r="C34" i="78"/>
  <c r="B34" i="78"/>
  <c r="A34" i="78"/>
  <c r="E33" i="78"/>
  <c r="D33" i="78"/>
  <c r="C33" i="78"/>
  <c r="B33" i="78"/>
  <c r="A33" i="78"/>
  <c r="E32" i="78"/>
  <c r="D32" i="78"/>
  <c r="C32" i="78"/>
  <c r="B32" i="78"/>
  <c r="A32" i="78"/>
  <c r="E31" i="78"/>
  <c r="D31" i="78"/>
  <c r="C31" i="78"/>
  <c r="B31" i="78"/>
  <c r="A31" i="78"/>
  <c r="E30" i="78"/>
  <c r="D30" i="78"/>
  <c r="C30" i="78"/>
  <c r="B30" i="78"/>
  <c r="A30" i="78"/>
  <c r="E29" i="78"/>
  <c r="D29" i="78"/>
  <c r="C29" i="78"/>
  <c r="B29" i="78"/>
  <c r="A29" i="78"/>
  <c r="E28" i="78"/>
  <c r="D28" i="78"/>
  <c r="C28" i="78"/>
  <c r="B28" i="78"/>
  <c r="A28" i="78"/>
  <c r="A27" i="78"/>
  <c r="E26" i="78"/>
  <c r="D26" i="78"/>
  <c r="C26" i="78"/>
  <c r="B26" i="78"/>
  <c r="A26" i="78"/>
  <c r="E25" i="78"/>
  <c r="D25" i="78"/>
  <c r="C25" i="78"/>
  <c r="B25" i="78"/>
  <c r="A25" i="78"/>
  <c r="E24" i="78"/>
  <c r="D24" i="78"/>
  <c r="C24" i="78"/>
  <c r="B24" i="78"/>
  <c r="A24" i="78"/>
  <c r="E23" i="78"/>
  <c r="D23" i="78"/>
  <c r="C23" i="78"/>
  <c r="B23" i="78"/>
  <c r="A23" i="78"/>
  <c r="E22" i="78"/>
  <c r="D22" i="78"/>
  <c r="C22" i="78"/>
  <c r="B22" i="78"/>
  <c r="A22" i="78"/>
  <c r="E21" i="78"/>
  <c r="D21" i="78"/>
  <c r="C21" i="78"/>
  <c r="B21" i="78"/>
  <c r="A21" i="78"/>
  <c r="E20" i="78"/>
  <c r="D20" i="78"/>
  <c r="C20" i="78"/>
  <c r="B20" i="78"/>
  <c r="A20" i="78"/>
  <c r="E19" i="78"/>
  <c r="D19" i="78"/>
  <c r="C19" i="78"/>
  <c r="B19" i="78"/>
  <c r="A19" i="78"/>
  <c r="C18" i="78"/>
  <c r="B18" i="78"/>
  <c r="A18" i="78"/>
  <c r="E17" i="78"/>
  <c r="D17" i="78"/>
  <c r="C17" i="78"/>
  <c r="B17" i="78"/>
  <c r="A17" i="78"/>
  <c r="E16" i="78"/>
  <c r="D16" i="78"/>
  <c r="C16" i="78"/>
  <c r="B16" i="78"/>
  <c r="A16" i="78"/>
  <c r="E15" i="78"/>
  <c r="D15" i="78"/>
  <c r="C15" i="78"/>
  <c r="B15" i="78"/>
  <c r="A15" i="78"/>
  <c r="E14" i="78"/>
  <c r="D14" i="78"/>
  <c r="C14" i="78"/>
  <c r="B14" i="78"/>
  <c r="A14" i="78"/>
  <c r="E13" i="78"/>
  <c r="D13" i="78"/>
  <c r="C13" i="78"/>
  <c r="B13" i="78"/>
  <c r="A13" i="78"/>
  <c r="E12" i="78"/>
  <c r="D12" i="78"/>
  <c r="C12" i="78"/>
  <c r="B12" i="78"/>
  <c r="A12" i="78"/>
  <c r="K133" i="23" l="1"/>
  <c r="J462" i="23"/>
  <c r="J460" i="23"/>
  <c r="J458" i="23"/>
  <c r="J456" i="23"/>
  <c r="J454" i="23"/>
  <c r="J452" i="23"/>
  <c r="J450" i="23"/>
  <c r="J448" i="23"/>
  <c r="J446" i="23"/>
  <c r="J444" i="23"/>
  <c r="J442" i="23"/>
  <c r="J440" i="23"/>
  <c r="J438" i="23"/>
  <c r="J436" i="23"/>
  <c r="J434" i="23"/>
  <c r="J432" i="23"/>
  <c r="J428" i="23"/>
  <c r="J426" i="23"/>
  <c r="J424" i="23"/>
  <c r="K430" i="23"/>
  <c r="K422" i="23"/>
  <c r="J415" i="23"/>
  <c r="J413" i="23"/>
  <c r="J407" i="23"/>
  <c r="J405" i="23"/>
  <c r="J403" i="23"/>
  <c r="J401" i="23"/>
  <c r="J397" i="23"/>
  <c r="J395" i="23"/>
  <c r="J393" i="23"/>
  <c r="J391" i="23"/>
  <c r="J387" i="23"/>
  <c r="J385" i="23"/>
  <c r="J383" i="23"/>
  <c r="I379" i="23"/>
  <c r="K399" i="23" s="1"/>
  <c r="J374" i="23"/>
  <c r="J372" i="23"/>
  <c r="J370" i="23"/>
  <c r="K357" i="23"/>
  <c r="J342" i="23"/>
  <c r="H342" i="23" s="1"/>
  <c r="I278" i="23"/>
  <c r="K312" i="23" s="1"/>
  <c r="J306" i="23"/>
  <c r="J304" i="23"/>
  <c r="J302" i="23"/>
  <c r="J300" i="23"/>
  <c r="J298" i="23"/>
  <c r="J296" i="23"/>
  <c r="J292" i="23"/>
  <c r="J290" i="23"/>
  <c r="J284" i="23"/>
  <c r="J282" i="23"/>
  <c r="J261" i="23"/>
  <c r="J259" i="23"/>
  <c r="J255" i="23"/>
  <c r="J253" i="23"/>
  <c r="J251" i="23"/>
  <c r="J249" i="23"/>
  <c r="I245" i="23"/>
  <c r="K273" i="23" s="1"/>
  <c r="J240" i="23"/>
  <c r="H240" i="23" s="1"/>
  <c r="J180" i="23"/>
  <c r="I166" i="23"/>
  <c r="K168" i="23" s="1"/>
  <c r="J170" i="23"/>
  <c r="J174" i="23"/>
  <c r="J178" i="23"/>
  <c r="J191" i="23"/>
  <c r="J183" i="23"/>
  <c r="J193" i="23"/>
  <c r="J189" i="23"/>
  <c r="J186" i="23"/>
  <c r="J172" i="23"/>
  <c r="J161" i="23"/>
  <c r="J159" i="23"/>
  <c r="J157" i="23"/>
  <c r="J155" i="23"/>
  <c r="J143" i="23"/>
  <c r="K119" i="23"/>
  <c r="J141" i="23"/>
  <c r="I99" i="23"/>
  <c r="K109" i="23" s="1"/>
  <c r="J145" i="23"/>
  <c r="J139" i="23"/>
  <c r="J137" i="23"/>
  <c r="J131" i="23"/>
  <c r="J129" i="23"/>
  <c r="J127" i="23"/>
  <c r="J125" i="23"/>
  <c r="J123" i="23"/>
  <c r="J121" i="23"/>
  <c r="K111" i="23"/>
  <c r="J117" i="23"/>
  <c r="J115" i="23"/>
  <c r="J113" i="23"/>
  <c r="J107" i="23"/>
  <c r="J105" i="23"/>
  <c r="J103" i="23"/>
  <c r="K46" i="23"/>
  <c r="H150" i="23" l="1"/>
  <c r="J422" i="23"/>
  <c r="J368" i="23"/>
  <c r="K389" i="23"/>
  <c r="K176" i="23"/>
  <c r="K257" i="23"/>
  <c r="K269" i="23"/>
  <c r="K247" i="23"/>
  <c r="K271" i="23"/>
  <c r="J411" i="23"/>
  <c r="K263" i="23"/>
  <c r="J208" i="23"/>
  <c r="H208" i="23" s="1"/>
  <c r="K409" i="23"/>
  <c r="K135" i="23"/>
  <c r="J153" i="23"/>
  <c r="J176" i="23"/>
  <c r="K267" i="23"/>
  <c r="K381" i="23"/>
  <c r="K411" i="23"/>
  <c r="J381" i="23"/>
  <c r="J389" i="23"/>
  <c r="J430" i="23"/>
  <c r="J399" i="23"/>
  <c r="K101" i="23"/>
  <c r="K265" i="23"/>
  <c r="K349" i="23"/>
  <c r="K351" i="23"/>
  <c r="K355" i="23"/>
  <c r="J332" i="23"/>
  <c r="H332" i="23" s="1"/>
  <c r="J336" i="23"/>
  <c r="H336" i="23" s="1"/>
  <c r="J328" i="23"/>
  <c r="H328" i="23" s="1"/>
  <c r="J338" i="23"/>
  <c r="H338" i="23" s="1"/>
  <c r="J330" i="23"/>
  <c r="H330" i="23" s="1"/>
  <c r="J340" i="23"/>
  <c r="H340" i="23" s="1"/>
  <c r="J334" i="23"/>
  <c r="H334" i="23" s="1"/>
  <c r="K288" i="23"/>
  <c r="K314" i="23"/>
  <c r="K308" i="23"/>
  <c r="K316" i="23"/>
  <c r="K280" i="23"/>
  <c r="K310" i="23"/>
  <c r="K294" i="23"/>
  <c r="K286" i="23"/>
  <c r="J212" i="23"/>
  <c r="H212" i="23" s="1"/>
  <c r="J222" i="23"/>
  <c r="H222" i="23" s="1"/>
  <c r="J232" i="23"/>
  <c r="H232" i="23" s="1"/>
  <c r="J206" i="23"/>
  <c r="H206" i="23" s="1"/>
  <c r="J214" i="23"/>
  <c r="H214" i="23" s="1"/>
  <c r="J224" i="23"/>
  <c r="H224" i="23" s="1"/>
  <c r="J236" i="23"/>
  <c r="H236" i="23" s="1"/>
  <c r="J216" i="23"/>
  <c r="H216" i="23" s="1"/>
  <c r="J226" i="23"/>
  <c r="H226" i="23" s="1"/>
  <c r="J238" i="23"/>
  <c r="H238" i="23" s="1"/>
  <c r="J210" i="23"/>
  <c r="H210" i="23" s="1"/>
  <c r="J220" i="23"/>
  <c r="H220" i="23" s="1"/>
  <c r="J228" i="23"/>
  <c r="H228" i="23" s="1"/>
  <c r="J135" i="23"/>
  <c r="J74" i="23"/>
  <c r="J72" i="23"/>
  <c r="J70" i="23"/>
  <c r="J68" i="23"/>
  <c r="J60" i="23"/>
  <c r="J62" i="23"/>
  <c r="J64" i="23"/>
  <c r="J58" i="23"/>
  <c r="J54" i="23"/>
  <c r="J52" i="23"/>
  <c r="J50" i="23"/>
  <c r="J48" i="23"/>
  <c r="J38" i="23"/>
  <c r="H38" i="23" s="1"/>
  <c r="K66" i="23"/>
  <c r="K56" i="23"/>
  <c r="H324" i="23" l="1"/>
  <c r="H204" i="23"/>
  <c r="H346" i="23"/>
  <c r="G24" i="3" s="1"/>
  <c r="D24" i="3" s="1"/>
  <c r="J204" i="23"/>
  <c r="J36" i="23"/>
  <c r="H36" i="23" s="1"/>
  <c r="J42" i="23"/>
  <c r="H42" i="23" s="1"/>
  <c r="J44" i="23"/>
  <c r="H44" i="23" s="1"/>
  <c r="M365" i="23"/>
  <c r="E6" i="23"/>
  <c r="C6" i="3" s="1"/>
  <c r="H34" i="23" l="1"/>
  <c r="H365" i="23"/>
  <c r="J34" i="23"/>
  <c r="M419" i="23" l="1"/>
  <c r="M346" i="23"/>
  <c r="M321" i="23"/>
  <c r="M201" i="23"/>
  <c r="J119" i="23"/>
  <c r="J324" i="23"/>
  <c r="J257" i="23"/>
  <c r="J66" i="23"/>
  <c r="J56" i="23"/>
  <c r="J46" i="23"/>
  <c r="M31" i="23" l="1"/>
  <c r="M244" i="23"/>
  <c r="M165" i="23"/>
  <c r="M277" i="23"/>
  <c r="M98" i="23"/>
  <c r="M378" i="23"/>
  <c r="J168" i="23"/>
  <c r="J294" i="23" l="1"/>
  <c r="J288" i="23"/>
  <c r="J280" i="23"/>
  <c r="H201" i="23" l="1"/>
  <c r="G20" i="3" s="1"/>
  <c r="D20" i="3" s="1"/>
  <c r="J101" i="23" l="1"/>
  <c r="J247" i="23" l="1"/>
  <c r="J111" i="23" l="1"/>
  <c r="H165" i="23" l="1"/>
  <c r="H430" i="23" l="1"/>
  <c r="H419" i="23" s="1"/>
  <c r="H378" i="23"/>
  <c r="H321" i="23"/>
  <c r="G23" i="3" s="1"/>
  <c r="D23" i="3" s="1"/>
  <c r="H277" i="23"/>
  <c r="G22" i="3" s="1"/>
  <c r="D22" i="3" s="1"/>
  <c r="H31" i="23" l="1"/>
  <c r="H77" i="23"/>
  <c r="G13" i="3" s="1"/>
  <c r="J109" i="23"/>
  <c r="H98" i="23"/>
  <c r="H196" i="23" s="1"/>
  <c r="H465" i="23"/>
  <c r="G26" i="3" s="1"/>
  <c r="D26" i="3" s="1"/>
  <c r="D13" i="3" l="1"/>
  <c r="D15" i="3"/>
  <c r="G17" i="3"/>
  <c r="D17" i="3" s="1"/>
  <c r="F15" i="3" l="1"/>
  <c r="H244" i="23" l="1"/>
  <c r="G21" i="3" s="1"/>
  <c r="D21" i="3" l="1"/>
  <c r="D28" i="3"/>
  <c r="H13" i="78"/>
  <c r="I14" i="78"/>
  <c r="I15" i="78" s="1"/>
  <c r="I16" i="78" s="1"/>
  <c r="I17" i="78" s="1"/>
  <c r="I18" i="78" s="1"/>
  <c r="I19" i="78" s="1"/>
  <c r="I20" i="78" s="1"/>
  <c r="I21" i="78" s="1"/>
  <c r="I22" i="78" s="1"/>
  <c r="I23" i="78" s="1"/>
  <c r="I24" i="78" s="1"/>
  <c r="I25" i="78" s="1"/>
  <c r="I26" i="78" s="1"/>
  <c r="I27" i="78" s="1"/>
  <c r="I28" i="78" s="1"/>
  <c r="I29" i="78" s="1"/>
  <c r="I30" i="78" s="1"/>
  <c r="I31" i="78" s="1"/>
  <c r="I32" i="78" s="1"/>
  <c r="I33" i="78" s="1"/>
  <c r="I34" i="78" s="1"/>
  <c r="I35" i="78" s="1"/>
  <c r="I36" i="78" s="1"/>
  <c r="I37" i="78" s="1"/>
  <c r="I38" i="78" s="1"/>
  <c r="I39" i="78" s="1"/>
  <c r="I40" i="78" s="1"/>
  <c r="I41" i="78" s="1"/>
  <c r="I42" i="78" s="1"/>
  <c r="I43" i="78" s="1"/>
  <c r="I44" i="78" s="1"/>
  <c r="I45" i="78" s="1"/>
  <c r="I46" i="78" s="1"/>
  <c r="I47" i="78" s="1"/>
  <c r="I48" i="78" s="1"/>
  <c r="I49" i="78" s="1"/>
  <c r="I50" i="78" s="1"/>
  <c r="I51" i="78" s="1"/>
  <c r="I52" i="78" s="1"/>
  <c r="I53" i="78" s="1"/>
  <c r="I54" i="78" s="1"/>
  <c r="I55" i="78" s="1"/>
  <c r="I56" i="78" s="1"/>
  <c r="I57" i="78" s="1"/>
  <c r="I58" i="78" s="1"/>
  <c r="I59" i="78" s="1"/>
  <c r="I60" i="78" s="1"/>
  <c r="I61" i="78" s="1"/>
  <c r="I62" i="78" s="1"/>
  <c r="I63" i="78" s="1"/>
  <c r="I64" i="78" s="1"/>
  <c r="I65" i="78" s="1"/>
  <c r="I66" i="78" s="1"/>
  <c r="I67" i="78" s="1"/>
  <c r="I68" i="78" s="1"/>
  <c r="I69" i="78" s="1"/>
  <c r="I70" i="78" s="1"/>
  <c r="I71" i="78" s="1"/>
  <c r="I72" i="78" s="1"/>
  <c r="I73" i="78" s="1"/>
  <c r="I74" i="78" s="1"/>
  <c r="I75" i="78" s="1"/>
  <c r="I76" i="78" s="1"/>
  <c r="I77" i="78" s="1"/>
  <c r="I78" i="78" s="1"/>
  <c r="I79" i="78" s="1"/>
  <c r="I80" i="78" s="1"/>
  <c r="I81" i="78" s="1"/>
  <c r="I82" i="78" s="1"/>
  <c r="I83" i="78" s="1"/>
  <c r="I84" i="78" s="1"/>
  <c r="I85" i="78" s="1"/>
  <c r="I86" i="78" s="1"/>
  <c r="I87" i="78" s="1"/>
  <c r="I88" i="78" s="1"/>
  <c r="I89" i="78" s="1"/>
  <c r="I90" i="78" s="1"/>
  <c r="I91" i="78" s="1"/>
  <c r="I92" i="78" s="1"/>
  <c r="I93" i="78" s="1"/>
  <c r="I94" i="78" s="1"/>
  <c r="I95" i="78" s="1"/>
  <c r="I96" i="78" s="1"/>
  <c r="I97" i="78" s="1"/>
  <c r="I98" i="78" s="1"/>
  <c r="I99" i="78" s="1"/>
  <c r="I100" i="78" s="1"/>
  <c r="I101" i="78" s="1"/>
  <c r="I102" i="78" s="1"/>
  <c r="I103" i="78" s="1"/>
  <c r="I104" i="78" s="1"/>
  <c r="I105" i="78" s="1"/>
  <c r="I106" i="78" s="1"/>
  <c r="I107" i="78" s="1"/>
  <c r="I108" i="78" s="1"/>
  <c r="I109" i="78" s="1"/>
  <c r="I110" i="78" s="1"/>
  <c r="I111" i="78" s="1"/>
  <c r="I112" i="78" s="1"/>
  <c r="I113" i="78" s="1"/>
  <c r="I114" i="78" s="1"/>
  <c r="I115" i="78" s="1"/>
  <c r="I116" i="78" s="1"/>
  <c r="I117" i="78" s="1"/>
  <c r="I118" i="78" s="1"/>
  <c r="I119" i="78" s="1"/>
  <c r="I120" i="78" s="1"/>
  <c r="I121" i="78" s="1"/>
  <c r="I122" i="78" s="1"/>
  <c r="I123" i="78" s="1"/>
  <c r="I124" i="78" s="1"/>
  <c r="I125" i="78" s="1"/>
  <c r="I126" i="78" s="1"/>
  <c r="I127" i="78" s="1"/>
  <c r="I128" i="78" s="1"/>
  <c r="I129" i="78" s="1"/>
  <c r="I130" i="78" s="1"/>
  <c r="I131" i="78" s="1"/>
  <c r="I132" i="78" s="1"/>
  <c r="I133" i="78" s="1"/>
  <c r="I134" i="78" s="1"/>
  <c r="I135" i="78" s="1"/>
  <c r="I136" i="78" s="1"/>
  <c r="I137" i="78" s="1"/>
  <c r="I138" i="78" s="1"/>
  <c r="I139" i="78" s="1"/>
  <c r="I140" i="78" s="1"/>
  <c r="I141" i="78" s="1"/>
  <c r="I142" i="78" s="1"/>
  <c r="I143" i="78" s="1"/>
  <c r="I144" i="78" s="1"/>
  <c r="I145" i="78" s="1"/>
  <c r="I146" i="78" s="1"/>
  <c r="I147" i="78" s="1"/>
  <c r="I148" i="78" s="1"/>
  <c r="I149" i="78" s="1"/>
  <c r="I150" i="78" s="1"/>
  <c r="I151" i="78" s="1"/>
  <c r="I152" i="78" s="1"/>
  <c r="I153" i="78" s="1"/>
  <c r="I154" i="78" s="1"/>
  <c r="I155" i="78" s="1"/>
  <c r="I156" i="78" s="1"/>
  <c r="I157" i="78" s="1"/>
  <c r="I158" i="78" s="1"/>
  <c r="I159" i="78" s="1"/>
  <c r="I160" i="78" s="1"/>
  <c r="I161" i="78" s="1"/>
  <c r="I162" i="78" s="1"/>
  <c r="I163" i="78" s="1"/>
  <c r="I164" i="78" s="1"/>
  <c r="I165" i="78" s="1"/>
  <c r="I166" i="78" s="1"/>
  <c r="I167" i="78" s="1"/>
  <c r="I168" i="78" s="1"/>
  <c r="I169" i="78" s="1"/>
  <c r="I170" i="78" s="1"/>
  <c r="I171" i="78" s="1"/>
  <c r="I172" i="78" s="1"/>
  <c r="I173" i="78" s="1"/>
  <c r="I174" i="78" s="1"/>
  <c r="I175" i="78" s="1"/>
  <c r="I176" i="78" s="1"/>
  <c r="I177" i="78" s="1"/>
  <c r="I178" i="78" s="1"/>
  <c r="I179" i="78" s="1"/>
  <c r="I180" i="78" s="1"/>
  <c r="I181" i="78" s="1"/>
  <c r="I182" i="78" s="1"/>
  <c r="I183" i="78" s="1"/>
  <c r="I184" i="78" s="1"/>
  <c r="I185" i="78" s="1"/>
  <c r="I186" i="78" s="1"/>
  <c r="I187" i="78" s="1"/>
  <c r="I188" i="78" s="1"/>
  <c r="I189" i="78" s="1"/>
  <c r="I190" i="78" s="1"/>
  <c r="I191" i="78" s="1"/>
  <c r="I192" i="78" s="1"/>
  <c r="I193" i="78" s="1"/>
  <c r="I194" i="78" s="1"/>
  <c r="I195" i="78" s="1"/>
  <c r="I196" i="78" s="1"/>
  <c r="I197" i="78" s="1"/>
  <c r="I198" i="78" s="1"/>
  <c r="I199" i="78" s="1"/>
  <c r="I200" i="78" s="1"/>
  <c r="I201" i="78" s="1"/>
  <c r="I202" i="78" s="1"/>
  <c r="I203" i="78" s="1"/>
  <c r="I204" i="78" s="1"/>
  <c r="I205" i="78" s="1"/>
  <c r="I206" i="78" s="1"/>
  <c r="I207" i="78" s="1"/>
  <c r="I208" i="78" s="1"/>
  <c r="I209" i="78" s="1"/>
  <c r="I210" i="78" s="1"/>
  <c r="I211" i="78" s="1"/>
  <c r="I212" i="78" s="1"/>
  <c r="I213" i="78" s="1"/>
  <c r="I214" i="78" s="1"/>
  <c r="I215" i="78" s="1"/>
  <c r="I216" i="78" s="1"/>
  <c r="I217" i="78" s="1"/>
  <c r="I218" i="78" s="1"/>
  <c r="I219" i="78" s="1"/>
  <c r="I220" i="78" s="1"/>
  <c r="I221" i="78" s="1"/>
  <c r="I222" i="78" s="1"/>
  <c r="I223" i="78" s="1"/>
  <c r="I224" i="78" s="1"/>
  <c r="I225" i="78" s="1"/>
  <c r="I226" i="78" s="1"/>
  <c r="I227" i="78" s="1"/>
  <c r="I228" i="78" s="1"/>
  <c r="I229" i="78" s="1"/>
  <c r="I230" i="78" s="1"/>
  <c r="I231" i="78" s="1"/>
  <c r="I232" i="78" s="1"/>
  <c r="I233" i="78" s="1"/>
  <c r="I234" i="78" s="1"/>
  <c r="I235" i="78" s="1"/>
  <c r="I236" i="78" s="1"/>
  <c r="I237" i="78" s="1"/>
  <c r="I238" i="78" s="1"/>
  <c r="I239" i="78" s="1"/>
  <c r="I240" i="78" s="1"/>
  <c r="I241" i="78" s="1"/>
  <c r="I242" i="78" s="1"/>
  <c r="I243" i="78" s="1"/>
  <c r="I244" i="78" s="1"/>
  <c r="I245" i="78" s="1"/>
  <c r="I246" i="78" s="1"/>
  <c r="I247" i="78" s="1"/>
  <c r="I248" i="78" s="1"/>
  <c r="I249" i="78" s="1"/>
  <c r="I250" i="78" s="1"/>
  <c r="I251" i="78" s="1"/>
  <c r="I252" i="78" s="1"/>
  <c r="I253" i="78" s="1"/>
  <c r="I254" i="78" s="1"/>
  <c r="I255" i="78" s="1"/>
  <c r="I256" i="78" s="1"/>
  <c r="I257" i="78" s="1"/>
  <c r="I258" i="78" s="1"/>
  <c r="I259" i="78" s="1"/>
  <c r="I260" i="78" s="1"/>
  <c r="I261" i="78" s="1"/>
  <c r="I262" i="78" s="1"/>
  <c r="I263" i="78" s="1"/>
  <c r="I264" i="78" s="1"/>
  <c r="I265" i="78" s="1"/>
  <c r="I266" i="78" s="1"/>
  <c r="I267" i="78" s="1"/>
  <c r="I268" i="78" s="1"/>
  <c r="I269" i="78" s="1"/>
  <c r="I270" i="78" s="1"/>
  <c r="I271" i="78" s="1"/>
  <c r="I272" i="78" s="1"/>
  <c r="I273" i="78" s="1"/>
  <c r="I274" i="78" s="1"/>
  <c r="I275" i="78" s="1"/>
  <c r="I276" i="78" s="1"/>
  <c r="I277" i="78" s="1"/>
  <c r="I278" i="78" s="1"/>
  <c r="I279" i="78" s="1"/>
  <c r="I280" i="78" s="1"/>
  <c r="I281" i="78" s="1"/>
  <c r="I282" i="78" s="1"/>
  <c r="I283" i="78" s="1"/>
  <c r="I284" i="78" s="1"/>
  <c r="I285" i="78" s="1"/>
  <c r="I286" i="78" s="1"/>
  <c r="I287" i="78" s="1"/>
  <c r="I288" i="78" s="1"/>
  <c r="I289" i="78" s="1"/>
  <c r="I290" i="78" s="1"/>
  <c r="I291" i="78" s="1"/>
  <c r="I292" i="78" s="1"/>
  <c r="I293" i="78" s="1"/>
  <c r="I294" i="78" s="1"/>
  <c r="I295" i="78" s="1"/>
  <c r="I296" i="78" s="1"/>
  <c r="I297" i="78" s="1"/>
  <c r="I298" i="78" s="1"/>
  <c r="I299" i="78" s="1"/>
  <c r="I300" i="78" s="1"/>
  <c r="I301" i="78" s="1"/>
  <c r="I302" i="78" s="1"/>
  <c r="I303" i="78" s="1"/>
  <c r="I304" i="78" s="1"/>
  <c r="I305" i="78" s="1"/>
  <c r="I306" i="78" s="1"/>
  <c r="I307" i="78" s="1"/>
  <c r="I308" i="78" s="1"/>
  <c r="I309" i="78" s="1"/>
  <c r="I310" i="78" s="1"/>
  <c r="I311" i="78" s="1"/>
  <c r="I312" i="78" s="1"/>
  <c r="I313" i="78" s="1"/>
  <c r="I314" i="78" s="1"/>
  <c r="I315" i="78" s="1"/>
  <c r="I316" i="78" s="1"/>
  <c r="I317" i="78" s="1"/>
  <c r="I318" i="78" s="1"/>
  <c r="I319" i="78" s="1"/>
  <c r="I320" i="78" s="1"/>
  <c r="I321" i="78" s="1"/>
  <c r="I322" i="78" s="1"/>
  <c r="I323" i="78" s="1"/>
  <c r="I324" i="78" s="1"/>
  <c r="I325" i="78" s="1"/>
  <c r="I326" i="78" s="1"/>
  <c r="I327" i="78" s="1"/>
  <c r="I328" i="78" s="1"/>
  <c r="I329" i="78" s="1"/>
  <c r="I330" i="78" s="1"/>
  <c r="I331" i="78" s="1"/>
  <c r="I332" i="78" s="1"/>
  <c r="I333" i="78" s="1"/>
  <c r="I334" i="78" s="1"/>
  <c r="I335" i="78" s="1"/>
  <c r="I336" i="78" s="1"/>
  <c r="I337" i="78" s="1"/>
  <c r="I338" i="78" s="1"/>
  <c r="I339" i="78" s="1"/>
  <c r="I340" i="78" s="1"/>
  <c r="I341" i="78" s="1"/>
  <c r="I342" i="78" s="1"/>
  <c r="I343" i="78" s="1"/>
  <c r="I344" i="78" s="1"/>
  <c r="I345" i="78" s="1"/>
  <c r="I346" i="78" s="1"/>
  <c r="I347" i="78" s="1"/>
  <c r="I348" i="78" s="1"/>
  <c r="I349" i="78" s="1"/>
  <c r="I350" i="78" s="1"/>
  <c r="I351" i="78" s="1"/>
  <c r="I352" i="78" s="1"/>
  <c r="I353" i="78" s="1"/>
  <c r="I354" i="78" s="1"/>
  <c r="I355" i="78" s="1"/>
  <c r="I356" i="78" s="1"/>
  <c r="I357" i="78" s="1"/>
  <c r="I358" i="78" s="1"/>
  <c r="I359" i="78" s="1"/>
  <c r="I360" i="78" s="1"/>
  <c r="I361" i="78" s="1"/>
  <c r="I362" i="78" s="1"/>
  <c r="I363" i="78" s="1"/>
  <c r="I364" i="78" s="1"/>
  <c r="I365" i="78" s="1"/>
  <c r="I366" i="78" s="1"/>
  <c r="I367" i="78" s="1"/>
  <c r="I368" i="78" s="1"/>
  <c r="I369" i="78" s="1"/>
  <c r="I370" i="78" s="1"/>
  <c r="I371" i="78" s="1"/>
  <c r="I372" i="78" s="1"/>
  <c r="I373" i="78" s="1"/>
  <c r="I374" i="78" s="1"/>
  <c r="I375" i="78" s="1"/>
  <c r="I376" i="78" s="1"/>
  <c r="I377" i="78" s="1"/>
  <c r="I378" i="78" s="1"/>
  <c r="I379" i="78" s="1"/>
  <c r="I380" i="78" s="1"/>
  <c r="I381" i="78" s="1"/>
  <c r="I382" i="78" s="1"/>
  <c r="I383" i="78" s="1"/>
  <c r="I384" i="78" s="1"/>
  <c r="I385" i="78" s="1"/>
  <c r="I386" i="78" s="1"/>
  <c r="I387" i="78" s="1"/>
  <c r="I388" i="78" s="1"/>
  <c r="I389" i="78" s="1"/>
  <c r="I390" i="78" s="1"/>
  <c r="I391" i="78" s="1"/>
  <c r="I392" i="78" s="1"/>
  <c r="I393" i="78" s="1"/>
  <c r="I394" i="78" s="1"/>
  <c r="I395" i="78" s="1"/>
  <c r="I396" i="78" s="1"/>
  <c r="I397" i="78" s="1"/>
  <c r="I398" i="78" s="1"/>
  <c r="I399" i="78" s="1"/>
  <c r="I400" i="78" s="1"/>
  <c r="I401" i="78" s="1"/>
  <c r="I402" i="78" s="1"/>
  <c r="I403" i="78" s="1"/>
  <c r="I404" i="78" s="1"/>
  <c r="I405" i="78" s="1"/>
  <c r="I406" i="78" s="1"/>
  <c r="I407" i="78" s="1"/>
  <c r="I408" i="78" s="1"/>
  <c r="I409" i="78" s="1"/>
  <c r="I410" i="78" s="1"/>
  <c r="I411" i="78" s="1"/>
  <c r="I412" i="78" s="1"/>
  <c r="I413" i="78" s="1"/>
  <c r="I414" i="78" s="1"/>
  <c r="I415" i="78" s="1"/>
  <c r="I416" i="78" s="1"/>
  <c r="I417" i="78" s="1"/>
  <c r="I418" i="78" s="1"/>
  <c r="I419" i="78" s="1"/>
  <c r="I420" i="78" s="1"/>
  <c r="I421" i="78" s="1"/>
  <c r="I422" i="78" s="1"/>
  <c r="I423" i="78" s="1"/>
  <c r="I424" i="78" s="1"/>
  <c r="I425" i="78" s="1"/>
  <c r="I426" i="78" s="1"/>
  <c r="I427" i="78" s="1"/>
  <c r="I428" i="78" s="1"/>
  <c r="I429" i="78" s="1"/>
  <c r="I430" i="78" s="1"/>
  <c r="I431" i="78" s="1"/>
  <c r="I432" i="78" s="1"/>
  <c r="I433" i="78" s="1"/>
  <c r="I434" i="78" s="1"/>
  <c r="I435" i="78" s="1"/>
  <c r="I436" i="78" s="1"/>
  <c r="I437" i="78" s="1"/>
  <c r="I438" i="78" s="1"/>
  <c r="I439" i="78" s="1"/>
  <c r="I440" i="78" s="1"/>
  <c r="I441" i="78" s="1"/>
  <c r="I442" i="78" s="1"/>
  <c r="I443" i="78" s="1"/>
  <c r="I444" i="78" s="1"/>
  <c r="I445" i="78" s="1"/>
  <c r="I446" i="78" s="1"/>
  <c r="I447" i="78" s="1"/>
  <c r="I448" i="78" s="1"/>
  <c r="I449" i="78" s="1"/>
  <c r="I450" i="78" s="1"/>
  <c r="I451" i="78" s="1"/>
  <c r="I452" i="78" s="1"/>
  <c r="I453" i="78" s="1"/>
  <c r="I454" i="78" s="1"/>
  <c r="I455" i="78" s="1"/>
  <c r="I456" i="78" s="1"/>
  <c r="I457" i="78" s="1"/>
  <c r="I458" i="78" s="1"/>
  <c r="I459" i="78" s="1"/>
  <c r="I460" i="78" s="1"/>
  <c r="I461" i="78" s="1"/>
  <c r="I462" i="78" s="1"/>
  <c r="I463" i="78" s="1"/>
  <c r="I464" i="78" s="1"/>
  <c r="I465" i="78" s="1"/>
  <c r="I466" i="78" s="1"/>
  <c r="I467" i="78" s="1"/>
  <c r="I468" i="78" s="1"/>
  <c r="I469" i="78" s="1"/>
  <c r="I470" i="78" s="1"/>
  <c r="I471" i="78" s="1"/>
  <c r="I472" i="78" s="1"/>
  <c r="I473" i="78" s="1"/>
  <c r="I474" i="78" s="1"/>
  <c r="I475" i="78" s="1"/>
  <c r="I476" i="78" s="1"/>
  <c r="I477" i="78" s="1"/>
  <c r="I478" i="78" s="1"/>
  <c r="I479" i="78" s="1"/>
  <c r="I480" i="78" s="1"/>
  <c r="I481" i="78" s="1"/>
  <c r="I482" i="78" s="1"/>
  <c r="I483" i="78" s="1"/>
  <c r="I484" i="78" s="1"/>
  <c r="I485" i="78" s="1"/>
  <c r="I486" i="78" s="1"/>
  <c r="I487" i="78" s="1"/>
  <c r="D6" i="78"/>
  <c r="F34" i="78" l="1"/>
  <c r="F284" i="78"/>
  <c r="F411" i="78"/>
  <c r="F174" i="78"/>
  <c r="F153" i="78"/>
  <c r="F161" i="78"/>
  <c r="F141" i="78"/>
  <c r="F133" i="78"/>
  <c r="F125" i="78"/>
  <c r="F117" i="78"/>
  <c r="F109" i="78"/>
  <c r="F101" i="78"/>
  <c r="F64" i="78"/>
  <c r="F56" i="78"/>
  <c r="F357" i="78"/>
  <c r="F180" i="78"/>
  <c r="F172" i="78"/>
  <c r="F155" i="78"/>
  <c r="F189" i="78"/>
  <c r="F139" i="78"/>
  <c r="F131" i="78"/>
  <c r="F123" i="78"/>
  <c r="F115" i="78"/>
  <c r="F107" i="78"/>
  <c r="F70" i="78"/>
  <c r="F62" i="78"/>
  <c r="F54" i="78"/>
  <c r="F183" i="78"/>
  <c r="F178" i="78"/>
  <c r="F170" i="78"/>
  <c r="F157" i="78"/>
  <c r="F191" i="78"/>
  <c r="F137" i="78"/>
  <c r="F129" i="78"/>
  <c r="F121" i="78"/>
  <c r="F113" i="78"/>
  <c r="F105" i="78"/>
  <c r="F68" i="78"/>
  <c r="F60" i="78"/>
  <c r="F186" i="78"/>
  <c r="F176" i="78"/>
  <c r="F168" i="78"/>
  <c r="F159" i="78"/>
  <c r="F193" i="78"/>
  <c r="F135" i="78"/>
  <c r="F127" i="78"/>
  <c r="F119" i="78"/>
  <c r="F111" i="78"/>
  <c r="F103" i="78"/>
  <c r="F66" i="78"/>
  <c r="F58" i="78"/>
  <c r="F479" i="78"/>
  <c r="F483" i="78"/>
  <c r="F475" i="78"/>
  <c r="F458" i="78"/>
  <c r="F450" i="78"/>
  <c r="F442" i="78"/>
  <c r="F436" i="78"/>
  <c r="F432" i="78"/>
  <c r="F428" i="78"/>
  <c r="F424" i="78"/>
  <c r="F372" i="78"/>
  <c r="F368" i="78"/>
  <c r="F340" i="78"/>
  <c r="F336" i="78"/>
  <c r="F332" i="78"/>
  <c r="F328" i="78"/>
  <c r="F324" i="78"/>
  <c r="F316" i="78"/>
  <c r="F312" i="78"/>
  <c r="F308" i="78"/>
  <c r="F304" i="78"/>
  <c r="F300" i="78"/>
  <c r="F296" i="78"/>
  <c r="F292" i="78"/>
  <c r="F288" i="78"/>
  <c r="F280" i="78"/>
  <c r="F240" i="78"/>
  <c r="F236" i="78"/>
  <c r="F232" i="78"/>
  <c r="F228" i="78"/>
  <c r="F224" i="78"/>
  <c r="F220" i="78"/>
  <c r="F216" i="78"/>
  <c r="F212" i="78"/>
  <c r="F208" i="78"/>
  <c r="F204" i="78"/>
  <c r="F145" i="78"/>
  <c r="F473" i="78"/>
  <c r="F454" i="78"/>
  <c r="F444" i="78"/>
  <c r="F409" i="78"/>
  <c r="F403" i="78"/>
  <c r="F393" i="78"/>
  <c r="F387" i="78"/>
  <c r="F355" i="78"/>
  <c r="F334" i="78"/>
  <c r="F302" i="78"/>
  <c r="F286" i="78"/>
  <c r="F265" i="78"/>
  <c r="F259" i="78"/>
  <c r="F249" i="78"/>
  <c r="F238" i="78"/>
  <c r="F222" i="78"/>
  <c r="F206" i="78"/>
  <c r="F86" i="78"/>
  <c r="F74" i="78"/>
  <c r="F485" i="78"/>
  <c r="F462" i="78"/>
  <c r="F452" i="78"/>
  <c r="F440" i="78"/>
  <c r="F434" i="78"/>
  <c r="F413" i="78"/>
  <c r="F407" i="78"/>
  <c r="F397" i="78"/>
  <c r="F391" i="78"/>
  <c r="F381" i="78"/>
  <c r="F370" i="78"/>
  <c r="F349" i="78"/>
  <c r="F338" i="78"/>
  <c r="F306" i="78"/>
  <c r="F290" i="78"/>
  <c r="F269" i="78"/>
  <c r="F263" i="78"/>
  <c r="F253" i="78"/>
  <c r="F247" i="78"/>
  <c r="F226" i="78"/>
  <c r="F210" i="78"/>
  <c r="F52" i="78"/>
  <c r="F481" i="78"/>
  <c r="F460" i="78"/>
  <c r="F448" i="78"/>
  <c r="F438" i="78"/>
  <c r="F422" i="78"/>
  <c r="F401" i="78"/>
  <c r="F415" i="78"/>
  <c r="F395" i="78"/>
  <c r="F385" i="78"/>
  <c r="F374" i="78"/>
  <c r="F353" i="78"/>
  <c r="F342" i="78"/>
  <c r="F310" i="78"/>
  <c r="F267" i="78"/>
  <c r="F257" i="78"/>
  <c r="F214" i="78"/>
  <c r="F143" i="78"/>
  <c r="F84" i="78"/>
  <c r="F50" i="78"/>
  <c r="F477" i="78"/>
  <c r="F383" i="78"/>
  <c r="F351" i="78"/>
  <c r="F330" i="78"/>
  <c r="F298" i="78"/>
  <c r="F255" i="78"/>
  <c r="F234" i="78"/>
  <c r="F48" i="78"/>
  <c r="F456" i="78"/>
  <c r="F426" i="78"/>
  <c r="F405" i="78"/>
  <c r="F326" i="78"/>
  <c r="F294" i="78"/>
  <c r="F273" i="78"/>
  <c r="F251" i="78"/>
  <c r="F230" i="78"/>
  <c r="F88" i="78"/>
  <c r="F72" i="78"/>
  <c r="F446" i="78"/>
  <c r="F399" i="78"/>
  <c r="F389" i="78"/>
  <c r="F314" i="78"/>
  <c r="F282" i="78"/>
  <c r="F271" i="78"/>
  <c r="F261" i="78"/>
  <c r="F218" i="78"/>
  <c r="F18" i="78"/>
  <c r="F40" i="78"/>
  <c r="F22" i="78"/>
  <c r="F42" i="78"/>
  <c r="F38" i="78"/>
  <c r="F20" i="78"/>
  <c r="F46" i="78"/>
  <c r="F36" i="78"/>
  <c r="F24" i="78"/>
  <c r="F44" i="78"/>
</calcChain>
</file>

<file path=xl/sharedStrings.xml><?xml version="1.0" encoding="utf-8"?>
<sst xmlns="http://schemas.openxmlformats.org/spreadsheetml/2006/main" count="1298" uniqueCount="282">
  <si>
    <t>Open Procurement</t>
  </si>
  <si>
    <t>Restricted Procurement</t>
  </si>
  <si>
    <t>Negotiated Procedure</t>
  </si>
  <si>
    <t>Competitive Dialogue</t>
  </si>
  <si>
    <t>Procurement Method</t>
  </si>
  <si>
    <t>Yes / NO</t>
  </si>
  <si>
    <t>YES</t>
  </si>
  <si>
    <t>PROCUREMENT TOOLS</t>
  </si>
  <si>
    <t>PROCUREMENTMETHOD</t>
  </si>
  <si>
    <t>Maturity Questions</t>
  </si>
  <si>
    <t>YESNO</t>
  </si>
  <si>
    <t>YES/NO</t>
  </si>
  <si>
    <t>Project's scoring</t>
  </si>
  <si>
    <t>DATABASE</t>
  </si>
  <si>
    <t>NOW READING:</t>
  </si>
  <si>
    <t>Number of ROW</t>
  </si>
  <si>
    <t>DD/MM/YY</t>
  </si>
  <si>
    <t xml:space="preserve">∞ </t>
  </si>
  <si>
    <t>WhereIsTheProject</t>
  </si>
  <si>
    <t>Score</t>
  </si>
  <si>
    <t>Assessing the PPP option</t>
  </si>
  <si>
    <t>Identifying and selecting the project investment</t>
  </si>
  <si>
    <t>Running the procurement process</t>
  </si>
  <si>
    <t>Reaching contract signature and financial close</t>
  </si>
  <si>
    <t>Preparing the PPP project for procurement</t>
  </si>
  <si>
    <t xml:space="preserve"> </t>
  </si>
  <si>
    <t>section</t>
  </si>
  <si>
    <t>The project is ready to got ot the market</t>
  </si>
  <si>
    <t>The project has been selected to be implemented</t>
  </si>
  <si>
    <t>Importance</t>
  </si>
  <si>
    <t>Selecting and defining the investment</t>
  </si>
  <si>
    <t>Managing and Planning the process</t>
  </si>
  <si>
    <t>Developing the PPP project</t>
  </si>
  <si>
    <t>Preparing for procurement</t>
  </si>
  <si>
    <t>You said</t>
  </si>
  <si>
    <t>Weight 2</t>
  </si>
  <si>
    <t>Weight 1</t>
  </si>
  <si>
    <t>Readiness to procure the project</t>
  </si>
  <si>
    <t>STATUS</t>
  </si>
  <si>
    <t>Readiness to start preparing the project as a PPP</t>
  </si>
  <si>
    <t>DD/MM/YYYY</t>
  </si>
  <si>
    <t>DO NOT DELETE COLUMN</t>
  </si>
  <si>
    <t xml:space="preserve">       - Developing the affordability analysis</t>
  </si>
  <si>
    <t xml:space="preserve">       - Developing the risk analysis</t>
  </si>
  <si>
    <t xml:space="preserve">       - Performing market sounding and bankability analysis</t>
  </si>
  <si>
    <t xml:space="preserve">       - Assessing the PPP option against alternative project delivery options</t>
  </si>
  <si>
    <t xml:space="preserve">       - Budgeting, accounting and statistical treatment</t>
  </si>
  <si>
    <t>15/05/2014</t>
  </si>
  <si>
    <t>Naziv projekta</t>
  </si>
  <si>
    <t>Datum procjene</t>
  </si>
  <si>
    <t>Naziv javnog tijela</t>
  </si>
  <si>
    <t>Kratki opis projekta</t>
  </si>
  <si>
    <t>Ako DA:</t>
  </si>
  <si>
    <t>Jesu li ti pojedinci/organizacije konzultirani?</t>
  </si>
  <si>
    <t>Postoji li potrebno odobrenje za nastavak razvoja investicije kao potencijalnog JPP-a?</t>
  </si>
  <si>
    <t>Je li odabran Voditelj projektnog tima?</t>
  </si>
  <si>
    <t>Osnivanje i struktura projektnog tima</t>
  </si>
  <si>
    <t>Jesu li identificirani rizici povezani s projektom?</t>
  </si>
  <si>
    <t>Je li provedena procjena rizika?</t>
  </si>
  <si>
    <t>Je li procijenjena vjerojatnost svakog rizika?</t>
  </si>
  <si>
    <t>Procjena JPP opcije u odnosu na alternativne opcije isporuke projekta</t>
  </si>
  <si>
    <t>Priprema za nabavu</t>
  </si>
  <si>
    <t>Definiranje postupka nabave</t>
  </si>
  <si>
    <t>Da li je ta analiza uzela u obzir maksimalni broj potencijalnih ponuditelja koji mogu biti pretkvalificirani?</t>
  </si>
  <si>
    <t>Da li je ta analiza identificirala sustav bodovanja i ponderiranja za svaki od kriterija za ocjenjivanje?</t>
  </si>
  <si>
    <t>Trajanje ugovora o JPP?</t>
  </si>
  <si>
    <r>
      <t xml:space="preserve">Alokacija i podjela rizika? (pogledajte </t>
    </r>
    <r>
      <rPr>
        <b/>
        <sz val="12"/>
        <color rgb="FF000000"/>
        <rFont val="Calibri"/>
        <family val="2"/>
      </rPr>
      <t>Razvoj analize rizika</t>
    </r>
    <r>
      <rPr>
        <sz val="12"/>
        <color rgb="FF000000"/>
        <rFont val="Calibri"/>
        <family val="2"/>
      </rPr>
      <t>)</t>
    </r>
  </si>
  <si>
    <t>Prelazak osoblja kod privatnog partnera?</t>
  </si>
  <si>
    <t>Podjela koristi koje proizlaze iz refinanciranja?</t>
  </si>
  <si>
    <t>SPREMNOST ZA NABAVU PROJEKTA</t>
  </si>
  <si>
    <t>--Molimo odaberite--</t>
  </si>
  <si>
    <t>DA</t>
  </si>
  <si>
    <t>NE</t>
  </si>
  <si>
    <t>STRANICA CJELOKUPNA PROCJENA</t>
  </si>
  <si>
    <t>Trenutno radimo na projektu:</t>
  </si>
  <si>
    <t>UPITNIK</t>
  </si>
  <si>
    <t>Izbor i definiranje investicije</t>
  </si>
  <si>
    <t>AKTIVNOST</t>
  </si>
  <si>
    <t>Osnovne informacije</t>
  </si>
  <si>
    <t xml:space="preserve">Jesu li druge projektne opcije procijenjene i prioritizirane? </t>
  </si>
  <si>
    <t>Jesu li identificirani pojedinci/organizacije na koje bi investicija mogla utjecati (npr. korisnici, lokalni stanovnici)?</t>
  </si>
  <si>
    <t>Priprema projekta u obliku JPP-a</t>
  </si>
  <si>
    <t>Upravljanje i planiranje procesom</t>
  </si>
  <si>
    <t>Je li za projekt osnovan Projektni tim?</t>
  </si>
  <si>
    <t>Jesu li procijenjeni ljudski resursi potrebni za pripremu i nabavu projekta?</t>
  </si>
  <si>
    <t>Dobivanje potrebnih dozvola i odobrenja</t>
  </si>
  <si>
    <t>Razvoj plana i rasporeda aktivnosti</t>
  </si>
  <si>
    <t>Ima li javno tijelo usvojen plan za upravljanje pripremom i nabavom projekta?</t>
  </si>
  <si>
    <t>Postoji li plan za dobivanje svih potrebnih autorizacija, dozvola i odobrenja za vrijeme procesa pripreme i nabave projekta?</t>
  </si>
  <si>
    <r>
      <t xml:space="preserve">(Pogledaje </t>
    </r>
    <r>
      <rPr>
        <b/>
        <sz val="12"/>
        <color theme="1"/>
        <rFont val="Calibri"/>
        <family val="2"/>
        <scheme val="minor"/>
      </rPr>
      <t>Dobivanje potrebnih dozvola i odobrenja</t>
    </r>
    <r>
      <rPr>
        <sz val="12"/>
        <color theme="1"/>
        <rFont val="Calibri"/>
        <family val="2"/>
        <scheme val="minor"/>
      </rPr>
      <t>)</t>
    </r>
  </si>
  <si>
    <t>Ako DA, da li analiza slijedi priznatu sektorsku medodologiju?</t>
  </si>
  <si>
    <t>Je li osnovan tim za ocjenjivanje ponuda?</t>
  </si>
  <si>
    <t>Spremnost za nabavu projekta</t>
  </si>
  <si>
    <t>Jesu li procijenjeni interesi pojedinaca/organizacija?</t>
  </si>
  <si>
    <t>Jesu li procijenjeni rizici povezani s dobivanjem dozvola i odobrenja te jesu li ti rizici uneseni u tablicu rizika?</t>
  </si>
  <si>
    <t>Razvoj JPP projekta</t>
  </si>
  <si>
    <t>Razvoj analize rizika</t>
  </si>
  <si>
    <t>Je li provedena preliminarna alokacija/podjela rizika na temelju alokacije svakog rizika na stranku koja je sposobna najbolje upravljati rizikom (javnog ili privatnog partnera)?</t>
  </si>
  <si>
    <t>Da li analiza pokriva njihovo prethodno iskustvo u projektima JPP-a?</t>
  </si>
  <si>
    <t xml:space="preserve">Postoji li propisana metodologija za takvu usporedbu? </t>
  </si>
  <si>
    <t>Ako DA, je li ta metodologija bila primijenjena?</t>
  </si>
  <si>
    <t>Da li je ta procjena ocijenila vrijednost utjecaja rizika povezanih sa svakom od opcija isporuke projekta?</t>
  </si>
  <si>
    <r>
      <t xml:space="preserve">Da li je ta procjena bila utemeljena na podacima </t>
    </r>
    <r>
      <rPr>
        <sz val="12"/>
        <rFont val="Calibri"/>
        <family val="2"/>
        <scheme val="minor"/>
      </rPr>
      <t>dostupnim iz ranijih projekata?</t>
    </r>
  </si>
  <si>
    <r>
      <t xml:space="preserve">Jesu li procijenjeni kapacitet i ljudski resursi projektnog tima da upravlja svakom opcijom isporuke projekta? (pogledajte </t>
    </r>
    <r>
      <rPr>
        <b/>
        <sz val="12"/>
        <rFont val="Calibri"/>
        <family val="2"/>
        <scheme val="minor"/>
      </rPr>
      <t>Osnivanje i struktura projektnog tima</t>
    </r>
    <r>
      <rPr>
        <sz val="12"/>
        <rFont val="Calibri"/>
        <family val="2"/>
        <scheme val="minor"/>
      </rPr>
      <t>)</t>
    </r>
  </si>
  <si>
    <t>Odabiranje oblika nabave</t>
  </si>
  <si>
    <r>
      <t>Da li je ta analiza uzela u obzir kapacitet javnog tijela da vodi odabrani oblik nabave</t>
    </r>
    <r>
      <rPr>
        <sz val="12"/>
        <color rgb="FF000000"/>
        <rFont val="Calibri"/>
        <family val="2"/>
      </rPr>
      <t xml:space="preserve"> (pogledajte </t>
    </r>
    <r>
      <rPr>
        <b/>
        <sz val="12"/>
        <color rgb="FF000000"/>
        <rFont val="Calibri"/>
        <family val="2"/>
      </rPr>
      <t>Osnivanje i struktura projektnog tima</t>
    </r>
    <r>
      <rPr>
        <sz val="12"/>
        <color rgb="FF000000"/>
        <rFont val="Calibri"/>
        <family val="2"/>
      </rPr>
      <t>)?</t>
    </r>
  </si>
  <si>
    <r>
      <t xml:space="preserve">Je li provedena analiza da bi se definirao </t>
    </r>
    <r>
      <rPr>
        <b/>
        <sz val="12"/>
        <color theme="1"/>
        <rFont val="Calibri"/>
        <family val="2"/>
        <scheme val="minor"/>
      </rPr>
      <t>odabir kriterija za ocjenjivanje ponuda?</t>
    </r>
  </si>
  <si>
    <r>
      <t>Izlazne specifikacije usluge zadane od javnog tijela?</t>
    </r>
    <r>
      <rPr>
        <sz val="12"/>
        <color rgb="FFFF0000"/>
        <rFont val="Calibri"/>
        <family val="2"/>
      </rPr>
      <t/>
    </r>
  </si>
  <si>
    <r>
      <t>Pravila za postupanje s izmjenama (npr. indeksacija cijena,  izmjene izlaznih specifikacija usluge</t>
    </r>
    <r>
      <rPr>
        <sz val="12"/>
        <rFont val="Calibri"/>
        <family val="2"/>
      </rPr>
      <t>)?</t>
    </r>
  </si>
  <si>
    <r>
      <t>Osiguranje</t>
    </r>
    <r>
      <rPr>
        <sz val="12"/>
        <color rgb="FF000000"/>
        <rFont val="Calibri"/>
        <family val="2"/>
      </rPr>
      <t>?</t>
    </r>
  </si>
  <si>
    <t>GLAVNI IZBORNIK</t>
  </si>
  <si>
    <t>Alat za Status pripreme projekta JPP-a</t>
  </si>
  <si>
    <t xml:space="preserve">Da li je javno tijelo konzultantima dalo jasan projektni zadatak za konzultantske usluge? </t>
  </si>
  <si>
    <r>
      <t>Da li se analiza fokusira na njihovo iskustvo u financiranju projekata JPP-a (npr. projektno financiranje -</t>
    </r>
    <r>
      <rPr>
        <i/>
        <sz val="12"/>
        <color theme="1"/>
        <rFont val="Calibri"/>
        <family val="2"/>
        <scheme val="minor"/>
      </rPr>
      <t xml:space="preserve"> </t>
    </r>
    <r>
      <rPr>
        <i/>
        <sz val="12"/>
        <rFont val="Calibri"/>
        <family val="2"/>
        <scheme val="minor"/>
      </rPr>
      <t>"non-recourse project financing"</t>
    </r>
    <r>
      <rPr>
        <sz val="12"/>
        <color theme="1"/>
        <rFont val="Calibri"/>
        <family val="2"/>
        <scheme val="minor"/>
      </rPr>
      <t>)?</t>
    </r>
  </si>
  <si>
    <t>Verzija - Srpanj (July) 2014</t>
  </si>
  <si>
    <r>
      <t>Spremnost za po</t>
    </r>
    <r>
      <rPr>
        <b/>
        <sz val="12"/>
        <color theme="1"/>
        <rFont val="Calibri"/>
        <family val="2"/>
      </rPr>
      <t>č</t>
    </r>
    <r>
      <rPr>
        <b/>
        <sz val="12"/>
        <color theme="1"/>
        <rFont val="Calibri"/>
        <family val="2"/>
        <scheme val="minor"/>
      </rPr>
      <t>etak pripreme projekta u obliku JPP-a</t>
    </r>
  </si>
  <si>
    <r>
      <t>Sva podru</t>
    </r>
    <r>
      <rPr>
        <sz val="12"/>
        <color theme="1"/>
        <rFont val="Calibri"/>
        <family val="2"/>
      </rPr>
      <t>č</t>
    </r>
    <r>
      <rPr>
        <sz val="12"/>
        <color theme="1"/>
        <rFont val="Calibri"/>
        <family val="2"/>
        <scheme val="minor"/>
      </rPr>
      <t>ja u predmetnoj aktivnosti su vjerojatno dovr</t>
    </r>
    <r>
      <rPr>
        <sz val="12"/>
        <color theme="1"/>
        <rFont val="Calibri"/>
        <family val="2"/>
      </rPr>
      <t>š</t>
    </r>
    <r>
      <rPr>
        <sz val="12"/>
        <color theme="1"/>
        <rFont val="Calibri"/>
        <family val="2"/>
        <scheme val="minor"/>
      </rPr>
      <t>ena</t>
    </r>
  </si>
  <si>
    <r>
      <t>Neka podru</t>
    </r>
    <r>
      <rPr>
        <sz val="12"/>
        <color theme="1"/>
        <rFont val="Calibri"/>
        <family val="2"/>
      </rPr>
      <t>č</t>
    </r>
    <r>
      <rPr>
        <sz val="12"/>
        <color theme="1"/>
        <rFont val="Calibri"/>
        <family val="2"/>
        <scheme val="minor"/>
      </rPr>
      <t>ja u predmetnoj aktivnosti jo</t>
    </r>
    <r>
      <rPr>
        <sz val="12"/>
        <color theme="1"/>
        <rFont val="Calibri"/>
        <family val="2"/>
      </rPr>
      <t>š</t>
    </r>
    <r>
      <rPr>
        <sz val="12"/>
        <color theme="1"/>
        <rFont val="Calibri"/>
        <family val="2"/>
        <scheme val="minor"/>
      </rPr>
      <t xml:space="preserve"> uvijek trebaju biti dovr</t>
    </r>
    <r>
      <rPr>
        <sz val="12"/>
        <color theme="1"/>
        <rFont val="Calibri"/>
        <family val="2"/>
      </rPr>
      <t>š</t>
    </r>
    <r>
      <rPr>
        <sz val="12"/>
        <color theme="1"/>
        <rFont val="Calibri"/>
        <family val="2"/>
        <scheme val="minor"/>
      </rPr>
      <t>ena</t>
    </r>
  </si>
  <si>
    <r>
      <t>Mnoga podru</t>
    </r>
    <r>
      <rPr>
        <sz val="12"/>
        <color theme="1"/>
        <rFont val="Calibri"/>
        <family val="2"/>
      </rPr>
      <t>č</t>
    </r>
    <r>
      <rPr>
        <sz val="12"/>
        <color theme="1"/>
        <rFont val="Calibri"/>
        <family val="2"/>
        <scheme val="minor"/>
      </rPr>
      <t>ja u predmetnoj aktivnosti jo</t>
    </r>
    <r>
      <rPr>
        <sz val="12"/>
        <color theme="1"/>
        <rFont val="Calibri"/>
        <family val="2"/>
      </rPr>
      <t>š</t>
    </r>
    <r>
      <rPr>
        <sz val="12"/>
        <color theme="1"/>
        <rFont val="Calibri"/>
        <family val="2"/>
        <scheme val="minor"/>
      </rPr>
      <t xml:space="preserve"> uvijek trebaju biti dovr</t>
    </r>
    <r>
      <rPr>
        <sz val="12"/>
        <color theme="1"/>
        <rFont val="Calibri"/>
        <family val="2"/>
      </rPr>
      <t>š</t>
    </r>
    <r>
      <rPr>
        <sz val="12"/>
        <color theme="1"/>
        <rFont val="Calibri"/>
        <family val="2"/>
        <scheme val="minor"/>
      </rPr>
      <t>ena</t>
    </r>
  </si>
  <si>
    <r>
      <t>Nijedno podru</t>
    </r>
    <r>
      <rPr>
        <sz val="12"/>
        <color theme="1"/>
        <rFont val="Calibri"/>
        <family val="2"/>
      </rPr>
      <t>č</t>
    </r>
    <r>
      <rPr>
        <sz val="12"/>
        <color theme="1"/>
        <rFont val="Calibri"/>
        <family val="2"/>
        <scheme val="minor"/>
      </rPr>
      <t>je u predmetnoj aktivnosti trenutno nije dovr</t>
    </r>
    <r>
      <rPr>
        <sz val="12"/>
        <color theme="1"/>
        <rFont val="Calibri"/>
        <family val="2"/>
      </rPr>
      <t>š</t>
    </r>
    <r>
      <rPr>
        <sz val="12"/>
        <color theme="1"/>
        <rFont val="Calibri"/>
        <family val="2"/>
        <scheme val="minor"/>
      </rPr>
      <t>eno</t>
    </r>
  </si>
  <si>
    <r>
      <t>Postoji li bilo koja druga povezana infrastruktura koja je neophodna za zavr</t>
    </r>
    <r>
      <rPr>
        <sz val="12"/>
        <color theme="1"/>
        <rFont val="Calibri"/>
        <family val="2"/>
      </rPr>
      <t>š</t>
    </r>
    <r>
      <rPr>
        <sz val="12"/>
        <color theme="1"/>
        <rFont val="Calibri"/>
        <family val="2"/>
        <scheme val="minor"/>
      </rPr>
      <t xml:space="preserve">etak investicije? </t>
    </r>
  </si>
  <si>
    <r>
      <t>Ako DA, jesu li druge povezane infrastrukturne investicije planirane/odobrene da budu dovr</t>
    </r>
    <r>
      <rPr>
        <sz val="12"/>
        <color theme="1"/>
        <rFont val="Calibri"/>
        <family val="2"/>
      </rPr>
      <t>š</t>
    </r>
    <r>
      <rPr>
        <sz val="12"/>
        <color theme="1"/>
        <rFont val="Calibri"/>
        <family val="2"/>
        <scheme val="minor"/>
      </rPr>
      <t>ene u koordinaciji s predmetnom investicijom?</t>
    </r>
  </si>
  <si>
    <r>
      <t>Je li izvr</t>
    </r>
    <r>
      <rPr>
        <sz val="12"/>
        <color theme="1"/>
        <rFont val="Calibri"/>
        <family val="2"/>
      </rPr>
      <t>š</t>
    </r>
    <r>
      <rPr>
        <sz val="12"/>
        <color theme="1"/>
        <rFont val="Calibri"/>
        <family val="2"/>
        <scheme val="minor"/>
      </rPr>
      <t>ena provjera da li je investicija dio EU programa razvoja infrastrukture (npr. TEN-T, TEN-E)?</t>
    </r>
  </si>
  <si>
    <r>
      <t>Je li provedena prethodna procjena jesu li tehni</t>
    </r>
    <r>
      <rPr>
        <b/>
        <sz val="12"/>
        <color theme="1"/>
        <rFont val="Calibri"/>
        <family val="2"/>
      </rPr>
      <t>č</t>
    </r>
    <r>
      <rPr>
        <b/>
        <sz val="12"/>
        <color theme="1"/>
        <rFont val="Calibri"/>
        <family val="2"/>
        <scheme val="minor"/>
      </rPr>
      <t>ki i pravni aspekti investicije pogodni za JPP?</t>
    </r>
  </si>
  <si>
    <r>
      <t>SPREMNOST ZA PO</t>
    </r>
    <r>
      <rPr>
        <b/>
        <sz val="18"/>
        <rFont val="Calibri"/>
        <family val="2"/>
      </rPr>
      <t>Č</t>
    </r>
    <r>
      <rPr>
        <b/>
        <sz val="18"/>
        <rFont val="Calibri"/>
        <family val="2"/>
        <scheme val="minor"/>
      </rPr>
      <t>ETAK PRIPREME PROJEKTA U OBLIKU JPP-a</t>
    </r>
  </si>
  <si>
    <r>
      <t>Da li je analiza tro</t>
    </r>
    <r>
      <rPr>
        <b/>
        <sz val="12"/>
        <color theme="1"/>
        <rFont val="Calibri"/>
        <family val="2"/>
      </rPr>
      <t>š</t>
    </r>
    <r>
      <rPr>
        <b/>
        <sz val="12"/>
        <color theme="1"/>
        <rFont val="Calibri"/>
        <family val="2"/>
        <scheme val="minor"/>
      </rPr>
      <t>kova i koristi pokazala potrebu za investicijom?</t>
    </r>
  </si>
  <si>
    <r>
      <t>Je li Voditelj projektnog tima radio na sli</t>
    </r>
    <r>
      <rPr>
        <sz val="12"/>
        <color theme="1"/>
        <rFont val="Calibri"/>
        <family val="2"/>
      </rPr>
      <t>č</t>
    </r>
    <r>
      <rPr>
        <sz val="12"/>
        <color theme="1"/>
        <rFont val="Calibri"/>
        <family val="2"/>
        <scheme val="minor"/>
      </rPr>
      <t>nim projektima (sektor, veli</t>
    </r>
    <r>
      <rPr>
        <sz val="12"/>
        <color theme="1"/>
        <rFont val="Calibri"/>
        <family val="2"/>
      </rPr>
      <t>č</t>
    </r>
    <r>
      <rPr>
        <sz val="12"/>
        <color theme="1"/>
        <rFont val="Calibri"/>
        <family val="2"/>
        <scheme val="minor"/>
      </rPr>
      <t>ina i tehni</t>
    </r>
    <r>
      <rPr>
        <sz val="12"/>
        <color theme="1"/>
        <rFont val="Calibri"/>
        <family val="2"/>
      </rPr>
      <t>č</t>
    </r>
    <r>
      <rPr>
        <sz val="12"/>
        <color theme="1"/>
        <rFont val="Calibri"/>
        <family val="2"/>
        <scheme val="minor"/>
      </rPr>
      <t>ka zahtjevnost) u pro</t>
    </r>
    <r>
      <rPr>
        <sz val="12"/>
        <color theme="1"/>
        <rFont val="Calibri"/>
        <family val="2"/>
      </rPr>
      <t>š</t>
    </r>
    <r>
      <rPr>
        <sz val="12"/>
        <color theme="1"/>
        <rFont val="Calibri"/>
        <family val="2"/>
        <scheme val="minor"/>
      </rPr>
      <t>losti?</t>
    </r>
  </si>
  <si>
    <r>
      <t>Da li ta procjena uzima u obzir potrebnu razinu stru</t>
    </r>
    <r>
      <rPr>
        <sz val="12"/>
        <color theme="1"/>
        <rFont val="Calibri"/>
        <family val="2"/>
      </rPr>
      <t>č</t>
    </r>
    <r>
      <rPr>
        <sz val="12"/>
        <color theme="1"/>
        <rFont val="Calibri"/>
        <family val="2"/>
        <scheme val="minor"/>
      </rPr>
      <t>nosti i koli</t>
    </r>
    <r>
      <rPr>
        <sz val="12"/>
        <color theme="1"/>
        <rFont val="Calibri"/>
        <family val="2"/>
      </rPr>
      <t>č</t>
    </r>
    <r>
      <rPr>
        <sz val="12"/>
        <color theme="1"/>
        <rFont val="Calibri"/>
        <family val="2"/>
        <scheme val="minor"/>
      </rPr>
      <t xml:space="preserve">inu ljudskih resursa? </t>
    </r>
  </si>
  <si>
    <r>
      <t>Da li se ta procjena temelji na analizi ljudskih resursa u ranijim sli</t>
    </r>
    <r>
      <rPr>
        <sz val="12"/>
        <color theme="1"/>
        <rFont val="Calibri"/>
        <family val="2"/>
      </rPr>
      <t>č</t>
    </r>
    <r>
      <rPr>
        <sz val="12"/>
        <color theme="1"/>
        <rFont val="Calibri"/>
        <family val="2"/>
        <scheme val="minor"/>
      </rPr>
      <t>nim projektima?</t>
    </r>
  </si>
  <si>
    <r>
      <t>Jesu li procijenjeni ukupni tro</t>
    </r>
    <r>
      <rPr>
        <sz val="12"/>
        <color theme="1"/>
        <rFont val="Calibri"/>
        <family val="2"/>
      </rPr>
      <t>š</t>
    </r>
    <r>
      <rPr>
        <sz val="12"/>
        <color theme="1"/>
        <rFont val="Calibri"/>
        <family val="2"/>
        <scheme val="minor"/>
      </rPr>
      <t>kovi potrebnih internih i vanjskih aktivnosti?</t>
    </r>
  </si>
  <si>
    <r>
      <t>Jesu li ugovoreni iskusni pravni, financijski i tehni</t>
    </r>
    <r>
      <rPr>
        <b/>
        <sz val="12"/>
        <color theme="1"/>
        <rFont val="Calibri"/>
        <family val="2"/>
      </rPr>
      <t>č</t>
    </r>
    <r>
      <rPr>
        <b/>
        <sz val="12"/>
        <color theme="1"/>
        <rFont val="Calibri"/>
        <family val="2"/>
        <scheme val="minor"/>
      </rPr>
      <t>ki konzultanti?</t>
    </r>
  </si>
  <si>
    <r>
      <t>Jesu li procijenjene potrebe za ostalim konzultantskim uslugama (npr. pitanje osiguranja, porezna pitanja, financijsko modeliranje, za</t>
    </r>
    <r>
      <rPr>
        <sz val="12"/>
        <color theme="1"/>
        <rFont val="Calibri"/>
        <family val="2"/>
      </rPr>
      <t>š</t>
    </r>
    <r>
      <rPr>
        <sz val="12"/>
        <color theme="1"/>
        <rFont val="Calibri"/>
        <family val="2"/>
        <scheme val="minor"/>
      </rPr>
      <t>tita okoli</t>
    </r>
    <r>
      <rPr>
        <sz val="12"/>
        <color theme="1"/>
        <rFont val="Calibri"/>
        <family val="2"/>
      </rPr>
      <t>š</t>
    </r>
    <r>
      <rPr>
        <sz val="12"/>
        <color theme="1"/>
        <rFont val="Calibri"/>
        <family val="2"/>
        <scheme val="minor"/>
      </rPr>
      <t xml:space="preserve">a)? </t>
    </r>
  </si>
  <si>
    <r>
      <t>Je li izvr</t>
    </r>
    <r>
      <rPr>
        <b/>
        <sz val="12"/>
        <color theme="1"/>
        <rFont val="Calibri"/>
        <family val="2"/>
      </rPr>
      <t>š</t>
    </r>
    <r>
      <rPr>
        <b/>
        <sz val="12"/>
        <color theme="1"/>
        <rFont val="Calibri"/>
        <family val="2"/>
        <scheme val="minor"/>
      </rPr>
      <t>ena procjena svih neophodnih autorizacija, dozvola i odobrenja potrebnih za implementaciju projekta?</t>
    </r>
  </si>
  <si>
    <r>
      <t>Da li ta procjena uklju</t>
    </r>
    <r>
      <rPr>
        <sz val="12"/>
        <color theme="1"/>
        <rFont val="Calibri"/>
        <family val="2"/>
      </rPr>
      <t>č</t>
    </r>
    <r>
      <rPr>
        <sz val="12"/>
        <color theme="1"/>
        <rFont val="Calibri"/>
        <family val="2"/>
        <scheme val="minor"/>
      </rPr>
      <t>uje dostupnost zemlji</t>
    </r>
    <r>
      <rPr>
        <sz val="12"/>
        <color theme="1"/>
        <rFont val="Calibri"/>
        <family val="2"/>
      </rPr>
      <t>š</t>
    </r>
    <r>
      <rPr>
        <sz val="12"/>
        <color theme="1"/>
        <rFont val="Calibri"/>
        <family val="2"/>
        <scheme val="minor"/>
      </rPr>
      <t>ta, eksproprijaciju, pitanja za</t>
    </r>
    <r>
      <rPr>
        <sz val="12"/>
        <color theme="1"/>
        <rFont val="Calibri"/>
        <family val="2"/>
      </rPr>
      <t>š</t>
    </r>
    <r>
      <rPr>
        <sz val="12"/>
        <color theme="1"/>
        <rFont val="Calibri"/>
        <family val="2"/>
        <scheme val="minor"/>
      </rPr>
      <t>tite okoli</t>
    </r>
    <r>
      <rPr>
        <sz val="12"/>
        <color theme="1"/>
        <rFont val="Calibri"/>
        <family val="2"/>
      </rPr>
      <t>š</t>
    </r>
    <r>
      <rPr>
        <sz val="12"/>
        <color theme="1"/>
        <rFont val="Calibri"/>
        <family val="2"/>
        <scheme val="minor"/>
      </rPr>
      <t xml:space="preserve">a, zdravlja i sigurnosti? </t>
    </r>
  </si>
  <si>
    <r>
      <t>Da li prora</t>
    </r>
    <r>
      <rPr>
        <sz val="12"/>
        <color theme="1"/>
        <rFont val="Calibri"/>
        <family val="2"/>
      </rPr>
      <t>č</t>
    </r>
    <r>
      <rPr>
        <sz val="12"/>
        <color theme="1"/>
        <rFont val="Calibri"/>
        <family val="2"/>
        <scheme val="minor"/>
      </rPr>
      <t>un za pripremu projekta uklju</t>
    </r>
    <r>
      <rPr>
        <sz val="12"/>
        <color theme="1"/>
        <rFont val="Calibri"/>
        <family val="2"/>
      </rPr>
      <t>č</t>
    </r>
    <r>
      <rPr>
        <sz val="12"/>
        <color theme="1"/>
        <rFont val="Calibri"/>
        <family val="2"/>
        <scheme val="minor"/>
      </rPr>
      <t>uje tro</t>
    </r>
    <r>
      <rPr>
        <sz val="12"/>
        <color theme="1"/>
        <rFont val="Calibri"/>
        <family val="2"/>
      </rPr>
      <t>š</t>
    </r>
    <r>
      <rPr>
        <sz val="12"/>
        <color theme="1"/>
        <rFont val="Calibri"/>
        <family val="2"/>
        <scheme val="minor"/>
      </rPr>
      <t xml:space="preserve">kove dobivanja dozvola i odobrenja? (Pogledajte </t>
    </r>
    <r>
      <rPr>
        <b/>
        <sz val="12"/>
        <color theme="1"/>
        <rFont val="Calibri"/>
        <family val="2"/>
        <scheme val="minor"/>
      </rPr>
      <t>Osnivanje i struktura projektnog tima</t>
    </r>
    <r>
      <rPr>
        <sz val="12"/>
        <color theme="1"/>
        <rFont val="Calibri"/>
        <family val="2"/>
        <scheme val="minor"/>
      </rPr>
      <t>)</t>
    </r>
  </si>
  <si>
    <r>
      <t xml:space="preserve">Jesu li definirane uloge svih </t>
    </r>
    <r>
      <rPr>
        <sz val="12"/>
        <color theme="1"/>
        <rFont val="Calibri"/>
        <family val="2"/>
      </rPr>
      <t>č</t>
    </r>
    <r>
      <rPr>
        <sz val="12"/>
        <color theme="1"/>
        <rFont val="Calibri"/>
        <family val="2"/>
        <scheme val="minor"/>
      </rPr>
      <t>lanova projektnog tima?</t>
    </r>
  </si>
  <si>
    <r>
      <t>Je li donesen raspored aktivnosti koji odra</t>
    </r>
    <r>
      <rPr>
        <b/>
        <sz val="12"/>
        <color theme="1"/>
        <rFont val="Calibri"/>
        <family val="2"/>
      </rPr>
      <t>ž</t>
    </r>
    <r>
      <rPr>
        <b/>
        <sz val="12"/>
        <color theme="1"/>
        <rFont val="Calibri"/>
        <family val="2"/>
        <scheme val="minor"/>
      </rPr>
      <t xml:space="preserve">ava zahtjeve pripreme i nabave projekta? </t>
    </r>
  </si>
  <si>
    <r>
      <t>Da li raspored aktivnosti uklju</t>
    </r>
    <r>
      <rPr>
        <sz val="12"/>
        <color theme="1"/>
        <rFont val="Calibri"/>
        <family val="2"/>
      </rPr>
      <t>č</t>
    </r>
    <r>
      <rPr>
        <sz val="12"/>
        <color theme="1"/>
        <rFont val="Calibri"/>
        <family val="2"/>
        <scheme val="minor"/>
      </rPr>
      <t>uje bilo koji neophodan postupak javnih konzultacija?</t>
    </r>
  </si>
  <si>
    <r>
      <t>Da li raspored aktivnosti omogu</t>
    </r>
    <r>
      <rPr>
        <sz val="12"/>
        <color theme="1"/>
        <rFont val="Calibri"/>
        <family val="2"/>
      </rPr>
      <t>ć</t>
    </r>
    <r>
      <rPr>
        <sz val="12"/>
        <color theme="1"/>
        <rFont val="Calibri"/>
        <family val="2"/>
        <scheme val="minor"/>
      </rPr>
      <t>ava dovoljno vremena za dobivanje svih potrebnih dozvola i odobrenja?</t>
    </r>
  </si>
  <si>
    <r>
      <t>Da li raspored aktivnosti omogu</t>
    </r>
    <r>
      <rPr>
        <sz val="12"/>
        <color theme="1"/>
        <rFont val="Calibri"/>
        <family val="2"/>
      </rPr>
      <t>ć</t>
    </r>
    <r>
      <rPr>
        <sz val="12"/>
        <color theme="1"/>
        <rFont val="Calibri"/>
        <family val="2"/>
        <scheme val="minor"/>
      </rPr>
      <t xml:space="preserve">ava dovoljno vremena za dobivanje odobrenja za bilo koje vanjske izvore sredstava (npr.nepovratna sredstva - </t>
    </r>
    <r>
      <rPr>
        <i/>
        <sz val="12"/>
        <color theme="1"/>
        <rFont val="Calibri"/>
        <family val="2"/>
        <scheme val="minor"/>
      </rPr>
      <t>"grants"</t>
    </r>
    <r>
      <rPr>
        <sz val="12"/>
        <color theme="1"/>
        <rFont val="Calibri"/>
        <family val="2"/>
        <scheme val="minor"/>
      </rPr>
      <t>)?</t>
    </r>
  </si>
  <si>
    <r>
      <t xml:space="preserve">Pogledajte </t>
    </r>
    <r>
      <rPr>
        <b/>
        <sz val="12"/>
        <color theme="1"/>
        <rFont val="Calibri"/>
        <family val="2"/>
        <scheme val="minor"/>
      </rPr>
      <t>Razvoj analize priu</t>
    </r>
    <r>
      <rPr>
        <b/>
        <sz val="12"/>
        <color theme="1"/>
        <rFont val="Calibri"/>
        <family val="2"/>
      </rPr>
      <t>š</t>
    </r>
    <r>
      <rPr>
        <b/>
        <sz val="12"/>
        <color theme="1"/>
        <rFont val="Calibri"/>
        <family val="2"/>
        <scheme val="minor"/>
      </rPr>
      <t>tivosti</t>
    </r>
  </si>
  <si>
    <r>
      <t>Razvoj analize priu</t>
    </r>
    <r>
      <rPr>
        <b/>
        <sz val="12"/>
        <color theme="1"/>
        <rFont val="Calibri"/>
        <family val="2"/>
      </rPr>
      <t>š</t>
    </r>
    <r>
      <rPr>
        <b/>
        <sz val="12"/>
        <color theme="1"/>
        <rFont val="Calibri"/>
        <family val="2"/>
        <scheme val="minor"/>
      </rPr>
      <t>tivosti</t>
    </r>
  </si>
  <si>
    <r>
      <t>Je li pripremljena analiza priu</t>
    </r>
    <r>
      <rPr>
        <b/>
        <sz val="12"/>
        <rFont val="Calibri"/>
        <family val="2"/>
      </rPr>
      <t>š</t>
    </r>
    <r>
      <rPr>
        <b/>
        <sz val="12"/>
        <rFont val="Calibri"/>
        <family val="2"/>
        <scheme val="minor"/>
      </rPr>
      <t>tivosti da bi se dokazalo da su javno tijelo i/ili krajnji korisnici sposobni pla</t>
    </r>
    <r>
      <rPr>
        <b/>
        <sz val="12"/>
        <rFont val="Calibri"/>
        <family val="2"/>
      </rPr>
      <t>ć</t>
    </r>
    <r>
      <rPr>
        <b/>
        <sz val="12"/>
        <rFont val="Calibri"/>
        <family val="2"/>
        <scheme val="minor"/>
      </rPr>
      <t>ati za projekt?</t>
    </r>
  </si>
  <si>
    <r>
      <t>Da li analiza tro</t>
    </r>
    <r>
      <rPr>
        <sz val="12"/>
        <color theme="1"/>
        <rFont val="Calibri"/>
        <family val="2"/>
      </rPr>
      <t>š</t>
    </r>
    <r>
      <rPr>
        <sz val="12"/>
        <color theme="1"/>
        <rFont val="Calibri"/>
        <family val="2"/>
        <scheme val="minor"/>
      </rPr>
      <t>kova financiranja odra</t>
    </r>
    <r>
      <rPr>
        <sz val="12"/>
        <color theme="1"/>
        <rFont val="Calibri"/>
        <family val="2"/>
      </rPr>
      <t>ž</t>
    </r>
    <r>
      <rPr>
        <sz val="12"/>
        <color theme="1"/>
        <rFont val="Calibri"/>
        <family val="2"/>
        <scheme val="minor"/>
      </rPr>
      <t>ava trenutne tr</t>
    </r>
    <r>
      <rPr>
        <sz val="12"/>
        <color theme="1"/>
        <rFont val="Calibri"/>
        <family val="2"/>
      </rPr>
      <t>ž</t>
    </r>
    <r>
      <rPr>
        <sz val="12"/>
        <color theme="1"/>
        <rFont val="Calibri"/>
        <family val="2"/>
        <scheme val="minor"/>
      </rPr>
      <t>i</t>
    </r>
    <r>
      <rPr>
        <sz val="12"/>
        <color theme="1"/>
        <rFont val="Calibri"/>
        <family val="2"/>
      </rPr>
      <t>š</t>
    </r>
    <r>
      <rPr>
        <sz val="12"/>
        <color theme="1"/>
        <rFont val="Calibri"/>
        <family val="2"/>
        <scheme val="minor"/>
      </rPr>
      <t xml:space="preserve">ne uvjete za cijenu </t>
    </r>
    <r>
      <rPr>
        <sz val="12"/>
        <rFont val="Calibri"/>
        <family val="2"/>
        <scheme val="minor"/>
      </rPr>
      <t>duga</t>
    </r>
    <r>
      <rPr>
        <sz val="12"/>
        <color theme="1"/>
        <rFont val="Calibri"/>
        <family val="2"/>
        <scheme val="minor"/>
      </rPr>
      <t>, rok dospije</t>
    </r>
    <r>
      <rPr>
        <sz val="12"/>
        <color theme="1"/>
        <rFont val="Calibri"/>
        <family val="2"/>
      </rPr>
      <t>ć</t>
    </r>
    <r>
      <rPr>
        <sz val="12"/>
        <color theme="1"/>
        <rFont val="Calibri"/>
        <family val="2"/>
        <scheme val="minor"/>
      </rPr>
      <t xml:space="preserve">a duga, povrat na kapital, odnos duga i kapitala - </t>
    </r>
    <r>
      <rPr>
        <i/>
        <sz val="12"/>
        <color theme="1"/>
        <rFont val="Calibri"/>
        <family val="2"/>
        <scheme val="minor"/>
      </rPr>
      <t>"gearing"</t>
    </r>
    <r>
      <rPr>
        <sz val="12"/>
        <color theme="1"/>
        <rFont val="Calibri"/>
        <family val="2"/>
        <scheme val="minor"/>
      </rPr>
      <t xml:space="preserve"> i koeficijent pokri</t>
    </r>
    <r>
      <rPr>
        <sz val="12"/>
        <color theme="1"/>
        <rFont val="Calibri"/>
        <family val="2"/>
      </rPr>
      <t>ć</t>
    </r>
    <r>
      <rPr>
        <sz val="12"/>
        <color theme="1"/>
        <rFont val="Calibri"/>
        <family val="2"/>
        <scheme val="minor"/>
      </rPr>
      <t>a duga?</t>
    </r>
  </si>
  <si>
    <r>
      <t>Jesu li za pomo</t>
    </r>
    <r>
      <rPr>
        <sz val="12"/>
        <color theme="1"/>
        <rFont val="Calibri"/>
        <family val="2"/>
      </rPr>
      <t>ć</t>
    </r>
    <r>
      <rPr>
        <sz val="12"/>
        <color theme="1"/>
        <rFont val="Calibri"/>
        <family val="2"/>
        <scheme val="minor"/>
      </rPr>
      <t xml:space="preserve"> u pripremi procjene tro</t>
    </r>
    <r>
      <rPr>
        <sz val="12"/>
        <color theme="1"/>
        <rFont val="Calibri"/>
        <family val="2"/>
      </rPr>
      <t>š</t>
    </r>
    <r>
      <rPr>
        <sz val="12"/>
        <color theme="1"/>
        <rFont val="Calibri"/>
        <family val="2"/>
        <scheme val="minor"/>
      </rPr>
      <t>kova i financijskih pretpostavki kori</t>
    </r>
    <r>
      <rPr>
        <sz val="12"/>
        <color theme="1"/>
        <rFont val="Calibri"/>
        <family val="2"/>
      </rPr>
      <t>š</t>
    </r>
    <r>
      <rPr>
        <sz val="12"/>
        <color theme="1"/>
        <rFont val="Calibri"/>
        <family val="2"/>
        <scheme val="minor"/>
      </rPr>
      <t xml:space="preserve">teni konzultanti? (Pogledajte </t>
    </r>
    <r>
      <rPr>
        <b/>
        <sz val="12"/>
        <color theme="1"/>
        <rFont val="Calibri"/>
        <family val="2"/>
        <scheme val="minor"/>
      </rPr>
      <t>Osnivanje i struktura projektnog tima</t>
    </r>
    <r>
      <rPr>
        <sz val="12"/>
        <color theme="1"/>
        <rFont val="Calibri"/>
        <family val="2"/>
        <scheme val="minor"/>
      </rPr>
      <t>)</t>
    </r>
  </si>
  <si>
    <r>
      <t>Je li provedena analiza da se utvrdi izvodljivost bilo kakvog pla</t>
    </r>
    <r>
      <rPr>
        <sz val="12"/>
        <color theme="1"/>
        <rFont val="Calibri"/>
        <family val="2"/>
      </rPr>
      <t>ć</t>
    </r>
    <r>
      <rPr>
        <sz val="12"/>
        <color theme="1"/>
        <rFont val="Calibri"/>
        <family val="2"/>
        <scheme val="minor"/>
      </rPr>
      <t>anja krajnjih korisnika?</t>
    </r>
  </si>
  <si>
    <r>
      <t>Ako DA, da li analiza pokriva spremnost krajnjih korisnika da pla</t>
    </r>
    <r>
      <rPr>
        <sz val="12"/>
        <color theme="1"/>
        <rFont val="Calibri"/>
        <family val="2"/>
      </rPr>
      <t>ć</t>
    </r>
    <r>
      <rPr>
        <sz val="12"/>
        <color theme="1"/>
        <rFont val="Calibri"/>
        <family val="2"/>
        <scheme val="minor"/>
      </rPr>
      <t>aju usluge?</t>
    </r>
  </si>
  <si>
    <r>
      <t>Ako DA, jesu li konzultanti bili uklju</t>
    </r>
    <r>
      <rPr>
        <sz val="12"/>
        <color theme="1"/>
        <rFont val="Calibri"/>
        <family val="2"/>
      </rPr>
      <t>č</t>
    </r>
    <r>
      <rPr>
        <sz val="12"/>
        <color theme="1"/>
        <rFont val="Calibri"/>
        <family val="2"/>
        <scheme val="minor"/>
      </rPr>
      <t xml:space="preserve">eni u pripremu financijskog modela? (pogledajte </t>
    </r>
    <r>
      <rPr>
        <b/>
        <sz val="12"/>
        <color theme="1"/>
        <rFont val="Calibri"/>
        <family val="2"/>
        <scheme val="minor"/>
      </rPr>
      <t>Osnivanje i struktura projektnog tima</t>
    </r>
    <r>
      <rPr>
        <sz val="12"/>
        <color theme="1"/>
        <rFont val="Calibri"/>
        <family val="2"/>
        <scheme val="minor"/>
      </rPr>
      <t>)</t>
    </r>
  </si>
  <si>
    <r>
      <t>Je li provedena analiza osjetljivosti radi testiranja opstojnosti (robustnosti) priu</t>
    </r>
    <r>
      <rPr>
        <sz val="12"/>
        <color theme="1"/>
        <rFont val="Calibri"/>
        <family val="2"/>
      </rPr>
      <t>š</t>
    </r>
    <r>
      <rPr>
        <sz val="12"/>
        <color theme="1"/>
        <rFont val="Calibri"/>
        <family val="2"/>
        <scheme val="minor"/>
      </rPr>
      <t>tivosti projekta?</t>
    </r>
  </si>
  <si>
    <r>
      <t>Je li analiza priu</t>
    </r>
    <r>
      <rPr>
        <sz val="12"/>
        <rFont val="Calibri"/>
        <family val="2"/>
      </rPr>
      <t>š</t>
    </r>
    <r>
      <rPr>
        <sz val="12"/>
        <rFont val="Calibri"/>
        <family val="2"/>
        <scheme val="minor"/>
      </rPr>
      <t>tivosti uzela u obzir skrivene (potencijalne) obveze pla</t>
    </r>
    <r>
      <rPr>
        <sz val="12"/>
        <rFont val="Calibri"/>
        <family val="2"/>
      </rPr>
      <t>ć</t>
    </r>
    <r>
      <rPr>
        <sz val="12"/>
        <rFont val="Calibri"/>
        <family val="2"/>
        <scheme val="minor"/>
      </rPr>
      <t>anja javnog tijela (npr. garanciju prihoda)?</t>
    </r>
  </si>
  <si>
    <r>
      <t>Da li analiza pokriva rizike povezane s obvezama javnog sektora i njegovom sposobno</t>
    </r>
    <r>
      <rPr>
        <sz val="12"/>
        <color theme="1"/>
        <rFont val="Calibri"/>
        <family val="2"/>
      </rPr>
      <t>šć</t>
    </r>
    <r>
      <rPr>
        <sz val="12"/>
        <color theme="1"/>
        <rFont val="Calibri"/>
        <family val="2"/>
        <scheme val="minor"/>
      </rPr>
      <t>u da realizira projekt?</t>
    </r>
  </si>
  <si>
    <r>
      <t>Da li je pripremljena detaljna matrica rizika da se zabilje</t>
    </r>
    <r>
      <rPr>
        <sz val="12"/>
        <color theme="1"/>
        <rFont val="Calibri"/>
        <family val="2"/>
      </rPr>
      <t>ž</t>
    </r>
    <r>
      <rPr>
        <sz val="12"/>
        <color theme="1"/>
        <rFont val="Calibri"/>
        <family val="2"/>
        <scheme val="minor"/>
      </rPr>
      <t>e ti rizici?</t>
    </r>
  </si>
  <si>
    <r>
      <t>Jesu li rizici podijeljeni u odgovaraju</t>
    </r>
    <r>
      <rPr>
        <sz val="12"/>
        <color theme="1"/>
        <rFont val="Calibri"/>
        <family val="2"/>
      </rPr>
      <t>ć</t>
    </r>
    <r>
      <rPr>
        <sz val="12"/>
        <color theme="1"/>
        <rFont val="Calibri"/>
        <family val="2"/>
        <scheme val="minor"/>
      </rPr>
      <t>e podrizike da bi se osiguralo potpuno i jasno razumijevanje opsega svakog rizika?</t>
    </r>
  </si>
  <si>
    <r>
      <t>Je li utjecaj rizika procijenjen u smislu tro</t>
    </r>
    <r>
      <rPr>
        <sz val="12"/>
        <color theme="1"/>
        <rFont val="Calibri"/>
        <family val="2"/>
      </rPr>
      <t>š</t>
    </r>
    <r>
      <rPr>
        <sz val="12"/>
        <color theme="1"/>
        <rFont val="Calibri"/>
        <family val="2"/>
        <scheme val="minor"/>
      </rPr>
      <t>kova i vremena?</t>
    </r>
  </si>
  <si>
    <r>
      <t>Jesu li mjere za ubla</t>
    </r>
    <r>
      <rPr>
        <b/>
        <sz val="12"/>
        <color theme="1"/>
        <rFont val="Calibri"/>
        <family val="2"/>
      </rPr>
      <t>ž</t>
    </r>
    <r>
      <rPr>
        <b/>
        <sz val="12"/>
        <color theme="1"/>
        <rFont val="Calibri"/>
        <family val="2"/>
        <scheme val="minor"/>
      </rPr>
      <t>avanje bilo kojeg rizika projekta procijenjene i uklju</t>
    </r>
    <r>
      <rPr>
        <b/>
        <sz val="12"/>
        <color theme="1"/>
        <rFont val="Calibri"/>
        <family val="2"/>
      </rPr>
      <t>č</t>
    </r>
    <r>
      <rPr>
        <b/>
        <sz val="12"/>
        <color theme="1"/>
        <rFont val="Calibri"/>
        <family val="2"/>
        <scheme val="minor"/>
      </rPr>
      <t>ene u projektni plan te tehni</t>
    </r>
    <r>
      <rPr>
        <b/>
        <sz val="12"/>
        <color theme="1"/>
        <rFont val="Calibri"/>
        <family val="2"/>
      </rPr>
      <t>č</t>
    </r>
    <r>
      <rPr>
        <b/>
        <sz val="12"/>
        <color theme="1"/>
        <rFont val="Calibri"/>
        <family val="2"/>
        <scheme val="minor"/>
      </rPr>
      <t>ke karakteristike i ugovorne odredbe projekta?</t>
    </r>
  </si>
  <si>
    <r>
      <t>Je li ukupna analiza rizika uklju</t>
    </r>
    <r>
      <rPr>
        <b/>
        <sz val="12"/>
        <color theme="1"/>
        <rFont val="Calibri"/>
        <family val="2"/>
      </rPr>
      <t>č</t>
    </r>
    <r>
      <rPr>
        <b/>
        <sz val="12"/>
        <color theme="1"/>
        <rFont val="Calibri"/>
        <family val="2"/>
        <scheme val="minor"/>
      </rPr>
      <t>ila konzultante, posebno prilikom zadatka identifikacije, procjene i alokacije? (</t>
    </r>
    <r>
      <rPr>
        <sz val="12"/>
        <color theme="1"/>
        <rFont val="Calibri"/>
        <family val="2"/>
        <scheme val="minor"/>
      </rPr>
      <t>pogledajte</t>
    </r>
    <r>
      <rPr>
        <b/>
        <sz val="12"/>
        <color theme="1"/>
        <rFont val="Calibri"/>
        <family val="2"/>
        <scheme val="minor"/>
      </rPr>
      <t xml:space="preserve"> Osnivanje i struktura projektnog tima)</t>
    </r>
  </si>
  <si>
    <r>
      <t>Da li je analiza rizika utemeljena na procjeni izlaznih specifikacija usluge, ispitivanju tr</t>
    </r>
    <r>
      <rPr>
        <b/>
        <sz val="12"/>
        <color theme="1"/>
        <rFont val="Calibri"/>
        <family val="2"/>
      </rPr>
      <t>ž</t>
    </r>
    <r>
      <rPr>
        <b/>
        <sz val="12"/>
        <color theme="1"/>
        <rFont val="Calibri"/>
        <family val="2"/>
        <scheme val="minor"/>
      </rPr>
      <t>i</t>
    </r>
    <r>
      <rPr>
        <b/>
        <sz val="12"/>
        <color theme="1"/>
        <rFont val="Calibri"/>
        <family val="2"/>
      </rPr>
      <t>š</t>
    </r>
    <r>
      <rPr>
        <b/>
        <sz val="12"/>
        <color theme="1"/>
        <rFont val="Calibri"/>
        <family val="2"/>
        <scheme val="minor"/>
      </rPr>
      <t>ta &amp; bankabilnosti te procjeni priu</t>
    </r>
    <r>
      <rPr>
        <b/>
        <sz val="12"/>
        <color theme="1"/>
        <rFont val="Calibri"/>
        <family val="2"/>
      </rPr>
      <t>š</t>
    </r>
    <r>
      <rPr>
        <b/>
        <sz val="12"/>
        <color theme="1"/>
        <rFont val="Calibri"/>
        <family val="2"/>
        <scheme val="minor"/>
      </rPr>
      <t>tivosti?</t>
    </r>
  </si>
  <si>
    <r>
      <t>Da li je analiza rizika utemeljena na relevantnom presedanu (sli</t>
    </r>
    <r>
      <rPr>
        <b/>
        <sz val="12"/>
        <color theme="1"/>
        <rFont val="Calibri"/>
        <family val="2"/>
      </rPr>
      <t>č</t>
    </r>
    <r>
      <rPr>
        <b/>
        <sz val="12"/>
        <color theme="1"/>
        <rFont val="Calibri"/>
        <family val="2"/>
        <scheme val="minor"/>
      </rPr>
      <t>nom projektu)?</t>
    </r>
  </si>
  <si>
    <r>
      <t>Je li razvijen plan ispitivanja tr</t>
    </r>
    <r>
      <rPr>
        <sz val="12"/>
        <color theme="1"/>
        <rFont val="Calibri"/>
        <family val="2"/>
      </rPr>
      <t>ž</t>
    </r>
    <r>
      <rPr>
        <sz val="12"/>
        <color theme="1"/>
        <rFont val="Calibri"/>
        <family val="2"/>
        <scheme val="minor"/>
      </rPr>
      <t>i</t>
    </r>
    <r>
      <rPr>
        <sz val="12"/>
        <color theme="1"/>
        <rFont val="Calibri"/>
        <family val="2"/>
      </rPr>
      <t>š</t>
    </r>
    <r>
      <rPr>
        <sz val="12"/>
        <color theme="1"/>
        <rFont val="Calibri"/>
        <family val="2"/>
        <scheme val="minor"/>
      </rPr>
      <t>ta koji identificira klju</t>
    </r>
    <r>
      <rPr>
        <sz val="12"/>
        <color theme="1"/>
        <rFont val="Calibri"/>
        <family val="2"/>
      </rPr>
      <t>č</t>
    </r>
    <r>
      <rPr>
        <sz val="12"/>
        <color theme="1"/>
        <rFont val="Calibri"/>
        <family val="2"/>
        <scheme val="minor"/>
      </rPr>
      <t xml:space="preserve">ne karakteristike projekta (npr. profil rizika, trajanje ugovora) koje </t>
    </r>
    <r>
      <rPr>
        <sz val="12"/>
        <color theme="1"/>
        <rFont val="Calibri"/>
        <family val="2"/>
      </rPr>
      <t>ć</t>
    </r>
    <r>
      <rPr>
        <sz val="12"/>
        <color theme="1"/>
        <rFont val="Calibri"/>
        <family val="2"/>
        <scheme val="minor"/>
      </rPr>
      <t>e biti testirane na tr</t>
    </r>
    <r>
      <rPr>
        <sz val="12"/>
        <color theme="1"/>
        <rFont val="Calibri"/>
        <family val="2"/>
      </rPr>
      <t>ž</t>
    </r>
    <r>
      <rPr>
        <sz val="12"/>
        <color theme="1"/>
        <rFont val="Calibri"/>
        <family val="2"/>
        <scheme val="minor"/>
      </rPr>
      <t>i</t>
    </r>
    <r>
      <rPr>
        <sz val="12"/>
        <color theme="1"/>
        <rFont val="Calibri"/>
        <family val="2"/>
      </rPr>
      <t>š</t>
    </r>
    <r>
      <rPr>
        <sz val="12"/>
        <color theme="1"/>
        <rFont val="Calibri"/>
        <family val="2"/>
        <scheme val="minor"/>
      </rPr>
      <t>tu?</t>
    </r>
  </si>
  <si>
    <r>
      <t>Da li je planom definiran jasan pristup za suradnju sa svim relevantnim tr</t>
    </r>
    <r>
      <rPr>
        <sz val="12"/>
        <color theme="1"/>
        <rFont val="Calibri"/>
        <family val="2"/>
      </rPr>
      <t>ž</t>
    </r>
    <r>
      <rPr>
        <sz val="12"/>
        <color theme="1"/>
        <rFont val="Calibri"/>
        <family val="2"/>
        <scheme val="minor"/>
      </rPr>
      <t>i</t>
    </r>
    <r>
      <rPr>
        <sz val="12"/>
        <color theme="1"/>
        <rFont val="Calibri"/>
        <family val="2"/>
      </rPr>
      <t>š</t>
    </r>
    <r>
      <rPr>
        <sz val="12"/>
        <color theme="1"/>
        <rFont val="Calibri"/>
        <family val="2"/>
        <scheme val="minor"/>
      </rPr>
      <t>nim igra</t>
    </r>
    <r>
      <rPr>
        <sz val="12"/>
        <color theme="1"/>
        <rFont val="Calibri"/>
        <family val="2"/>
      </rPr>
      <t>č</t>
    </r>
    <r>
      <rPr>
        <sz val="12"/>
        <color theme="1"/>
        <rFont val="Calibri"/>
        <family val="2"/>
        <scheme val="minor"/>
      </rPr>
      <t>ima u odgovaraju</t>
    </r>
    <r>
      <rPr>
        <sz val="12"/>
        <color theme="1"/>
        <rFont val="Calibri"/>
        <family val="2"/>
      </rPr>
      <t>ć</t>
    </r>
    <r>
      <rPr>
        <sz val="12"/>
        <color theme="1"/>
        <rFont val="Calibri"/>
        <family val="2"/>
        <scheme val="minor"/>
      </rPr>
      <t>e vrijeme?</t>
    </r>
  </si>
  <si>
    <r>
      <t>Da li opseg analize uklju</t>
    </r>
    <r>
      <rPr>
        <sz val="12"/>
        <color theme="1"/>
        <rFont val="Calibri"/>
        <family val="2"/>
      </rPr>
      <t>č</t>
    </r>
    <r>
      <rPr>
        <sz val="12"/>
        <color theme="1"/>
        <rFont val="Calibri"/>
        <family val="2"/>
        <scheme val="minor"/>
      </rPr>
      <t>uje kapacitet tr</t>
    </r>
    <r>
      <rPr>
        <sz val="12"/>
        <color theme="1"/>
        <rFont val="Calibri"/>
        <family val="2"/>
      </rPr>
      <t>ž</t>
    </r>
    <r>
      <rPr>
        <sz val="12"/>
        <color theme="1"/>
        <rFont val="Calibri"/>
        <family val="2"/>
        <scheme val="minor"/>
      </rPr>
      <t>i</t>
    </r>
    <r>
      <rPr>
        <sz val="12"/>
        <color theme="1"/>
        <rFont val="Calibri"/>
        <family val="2"/>
      </rPr>
      <t>š</t>
    </r>
    <r>
      <rPr>
        <sz val="12"/>
        <color theme="1"/>
        <rFont val="Calibri"/>
        <family val="2"/>
        <scheme val="minor"/>
      </rPr>
      <t>ta da realizira tra</t>
    </r>
    <r>
      <rPr>
        <sz val="12"/>
        <color theme="1"/>
        <rFont val="Calibri"/>
        <family val="2"/>
      </rPr>
      <t>ž</t>
    </r>
    <r>
      <rPr>
        <sz val="12"/>
        <color theme="1"/>
        <rFont val="Calibri"/>
        <family val="2"/>
        <scheme val="minor"/>
      </rPr>
      <t>ene izlazne specifikacije projekta u skladu s o</t>
    </r>
    <r>
      <rPr>
        <sz val="12"/>
        <color theme="1"/>
        <rFont val="Calibri"/>
        <family val="2"/>
      </rPr>
      <t>č</t>
    </r>
    <r>
      <rPr>
        <sz val="12"/>
        <color theme="1"/>
        <rFont val="Calibri"/>
        <family val="2"/>
        <scheme val="minor"/>
      </rPr>
      <t>ekivanom kvalitetom, tro</t>
    </r>
    <r>
      <rPr>
        <sz val="12"/>
        <color theme="1"/>
        <rFont val="Calibri"/>
        <family val="2"/>
      </rPr>
      <t>š</t>
    </r>
    <r>
      <rPr>
        <sz val="12"/>
        <color theme="1"/>
        <rFont val="Calibri"/>
        <family val="2"/>
        <scheme val="minor"/>
      </rPr>
      <t>kovima i rasporedom aktivnosti?</t>
    </r>
  </si>
  <si>
    <r>
      <t>Je li provedena analiza da bi se procijenio kapacitet/</t>
    </r>
    <r>
      <rPr>
        <b/>
        <sz val="12"/>
        <color theme="1"/>
        <rFont val="Calibri"/>
        <family val="2"/>
      </rPr>
      <t>ž</t>
    </r>
    <r>
      <rPr>
        <b/>
        <sz val="12"/>
        <color theme="1"/>
        <rFont val="Calibri"/>
        <family val="2"/>
        <scheme val="minor"/>
      </rPr>
      <t>elja potencijalnih kreditora da financiraju projekt?</t>
    </r>
  </si>
  <si>
    <r>
      <t>Da li analiza ocjenjuje ho</t>
    </r>
    <r>
      <rPr>
        <sz val="12"/>
        <color theme="1"/>
        <rFont val="Calibri"/>
        <family val="2"/>
      </rPr>
      <t>ć</t>
    </r>
    <r>
      <rPr>
        <sz val="12"/>
        <color theme="1"/>
        <rFont val="Calibri"/>
        <family val="2"/>
        <scheme val="minor"/>
      </rPr>
      <t>e li karakteristike projekta (npr. profil rizika) vjerojatno privu</t>
    </r>
    <r>
      <rPr>
        <sz val="12"/>
        <color theme="1"/>
        <rFont val="Calibri"/>
        <family val="2"/>
      </rPr>
      <t>ć</t>
    </r>
    <r>
      <rPr>
        <sz val="12"/>
        <color theme="1"/>
        <rFont val="Calibri"/>
        <family val="2"/>
        <scheme val="minor"/>
      </rPr>
      <t>i financiranje po razumnim uvjetima (npr. dugotrajno dospije</t>
    </r>
    <r>
      <rPr>
        <sz val="12"/>
        <color theme="1"/>
        <rFont val="Calibri"/>
        <family val="2"/>
      </rPr>
      <t>ć</t>
    </r>
    <r>
      <rPr>
        <sz val="12"/>
        <color theme="1"/>
        <rFont val="Calibri"/>
        <family val="2"/>
        <scheme val="minor"/>
      </rPr>
      <t>e duga)?</t>
    </r>
  </si>
  <si>
    <r>
      <t>U slu</t>
    </r>
    <r>
      <rPr>
        <sz val="12"/>
        <color theme="1"/>
        <rFont val="Calibri"/>
        <family val="2"/>
      </rPr>
      <t>č</t>
    </r>
    <r>
      <rPr>
        <sz val="12"/>
        <color theme="1"/>
        <rFont val="Calibri"/>
        <family val="2"/>
        <scheme val="minor"/>
      </rPr>
      <t>ajevima kad se o</t>
    </r>
    <r>
      <rPr>
        <sz val="12"/>
        <color theme="1"/>
        <rFont val="Calibri"/>
        <family val="2"/>
      </rPr>
      <t>č</t>
    </r>
    <r>
      <rPr>
        <sz val="12"/>
        <color theme="1"/>
        <rFont val="Calibri"/>
        <family val="2"/>
        <scheme val="minor"/>
      </rPr>
      <t>ekuje da ce nastati obveze pla</t>
    </r>
    <r>
      <rPr>
        <sz val="12"/>
        <color theme="1"/>
        <rFont val="Calibri"/>
        <family val="2"/>
      </rPr>
      <t>ć</t>
    </r>
    <r>
      <rPr>
        <sz val="12"/>
        <color theme="1"/>
        <rFont val="Calibri"/>
        <family val="2"/>
        <scheme val="minor"/>
      </rPr>
      <t>anja javnog sektora, da li analiza ocjenjuje ho</t>
    </r>
    <r>
      <rPr>
        <sz val="12"/>
        <color theme="1"/>
        <rFont val="Calibri"/>
        <family val="2"/>
      </rPr>
      <t>ć</t>
    </r>
    <r>
      <rPr>
        <sz val="12"/>
        <color theme="1"/>
        <rFont val="Calibri"/>
        <family val="2"/>
        <scheme val="minor"/>
      </rPr>
      <t>e li kreditori biti zadovoljni sa sposobno</t>
    </r>
    <r>
      <rPr>
        <sz val="12"/>
        <color theme="1"/>
        <rFont val="Calibri"/>
        <family val="2"/>
      </rPr>
      <t>šć</t>
    </r>
    <r>
      <rPr>
        <sz val="12"/>
        <color theme="1"/>
        <rFont val="Calibri"/>
        <family val="2"/>
        <scheme val="minor"/>
      </rPr>
      <t>u nadle</t>
    </r>
    <r>
      <rPr>
        <sz val="12"/>
        <color theme="1"/>
        <rFont val="Calibri"/>
        <family val="2"/>
      </rPr>
      <t>ž</t>
    </r>
    <r>
      <rPr>
        <sz val="12"/>
        <color theme="1"/>
        <rFont val="Calibri"/>
        <family val="2"/>
        <scheme val="minor"/>
      </rPr>
      <t>nih javnih tijela da podmire te obveze?</t>
    </r>
  </si>
  <si>
    <r>
      <t xml:space="preserve">Da li analiza osigurava da je broj i opseg kontaktiranih organizacija dovoljno </t>
    </r>
    <r>
      <rPr>
        <b/>
        <sz val="12"/>
        <rFont val="Calibri"/>
        <family val="2"/>
      </rPr>
      <t>š</t>
    </r>
    <r>
      <rPr>
        <b/>
        <sz val="12"/>
        <rFont val="Calibri"/>
        <family val="2"/>
        <scheme val="minor"/>
      </rPr>
      <t>irok?</t>
    </r>
  </si>
  <si>
    <r>
      <t>Jesu li rezultati analize uzeti u obzir u tehni</t>
    </r>
    <r>
      <rPr>
        <b/>
        <sz val="12"/>
        <rFont val="Calibri"/>
        <family val="2"/>
      </rPr>
      <t>č</t>
    </r>
    <r>
      <rPr>
        <b/>
        <sz val="12"/>
        <rFont val="Calibri"/>
        <family val="2"/>
        <scheme val="minor"/>
      </rPr>
      <t>kim karakteristikama i ugovornim odredbama projekta?</t>
    </r>
  </si>
  <si>
    <r>
      <t>Je li analiza uklju</t>
    </r>
    <r>
      <rPr>
        <b/>
        <sz val="12"/>
        <color theme="1"/>
        <rFont val="Calibri"/>
        <family val="2"/>
      </rPr>
      <t>č</t>
    </r>
    <r>
      <rPr>
        <b/>
        <sz val="12"/>
        <color theme="1"/>
        <rFont val="Calibri"/>
        <family val="2"/>
        <scheme val="minor"/>
      </rPr>
      <t>ila fokusiranje na identificiranje zapreka jakoj konkurenciji?</t>
    </r>
  </si>
  <si>
    <r>
      <t xml:space="preserve">Da li je ta procjena uzela u obzir kvalitativne faktore za svaku opciju isporuke projekta, kao </t>
    </r>
    <r>
      <rPr>
        <sz val="12"/>
        <rFont val="Calibri"/>
        <family val="2"/>
      </rPr>
      <t>š</t>
    </r>
    <r>
      <rPr>
        <sz val="12"/>
        <rFont val="Calibri"/>
        <family val="2"/>
        <scheme val="minor"/>
      </rPr>
      <t>to su prostor za fleksibilnost, mogu</t>
    </r>
    <r>
      <rPr>
        <sz val="12"/>
        <rFont val="Calibri"/>
        <family val="2"/>
      </rPr>
      <t>ć</t>
    </r>
    <r>
      <rPr>
        <sz val="12"/>
        <rFont val="Calibri"/>
        <family val="2"/>
        <scheme val="minor"/>
      </rPr>
      <t>nosti za inovacije, upravlja</t>
    </r>
    <r>
      <rPr>
        <sz val="12"/>
        <rFont val="Calibri"/>
        <family val="2"/>
      </rPr>
      <t>č</t>
    </r>
    <r>
      <rPr>
        <sz val="12"/>
        <rFont val="Calibri"/>
        <family val="2"/>
        <scheme val="minor"/>
      </rPr>
      <t>ke i organizacijske posljedice za javno tijelo, raniji po</t>
    </r>
    <r>
      <rPr>
        <sz val="12"/>
        <rFont val="Calibri"/>
        <family val="2"/>
      </rPr>
      <t>č</t>
    </r>
    <r>
      <rPr>
        <sz val="12"/>
        <rFont val="Calibri"/>
        <family val="2"/>
        <scheme val="minor"/>
      </rPr>
      <t>etak usluge?</t>
    </r>
  </si>
  <si>
    <r>
      <t>Da li je procijenjen raspored aktivnosti za svaku opciju isporuke projekta s obzirom na vrijeme potrebno za po</t>
    </r>
    <r>
      <rPr>
        <sz val="12"/>
        <rFont val="Calibri"/>
        <family val="2"/>
      </rPr>
      <t>č</t>
    </r>
    <r>
      <rPr>
        <sz val="12"/>
        <rFont val="Calibri"/>
        <family val="2"/>
        <scheme val="minor"/>
      </rPr>
      <t>etak pru</t>
    </r>
    <r>
      <rPr>
        <sz val="12"/>
        <rFont val="Calibri"/>
        <family val="2"/>
      </rPr>
      <t>ž</t>
    </r>
    <r>
      <rPr>
        <sz val="12"/>
        <rFont val="Calibri"/>
        <family val="2"/>
        <scheme val="minor"/>
      </rPr>
      <t xml:space="preserve">anja usluge?  (pogledajte </t>
    </r>
    <r>
      <rPr>
        <b/>
        <sz val="12"/>
        <rFont val="Calibri"/>
        <family val="2"/>
        <scheme val="minor"/>
      </rPr>
      <t>Razvoj plana i rasporeda aktivnosti</t>
    </r>
    <r>
      <rPr>
        <sz val="12"/>
        <rFont val="Calibri"/>
        <family val="2"/>
        <scheme val="minor"/>
      </rPr>
      <t>)</t>
    </r>
  </si>
  <si>
    <r>
      <t>Kreiranje prora</t>
    </r>
    <r>
      <rPr>
        <b/>
        <sz val="12"/>
        <color theme="1"/>
        <rFont val="Calibri"/>
        <family val="2"/>
      </rPr>
      <t>č</t>
    </r>
    <r>
      <rPr>
        <b/>
        <sz val="12"/>
        <color theme="1"/>
        <rFont val="Calibri"/>
        <family val="2"/>
        <scheme val="minor"/>
      </rPr>
      <t>una, ra</t>
    </r>
    <r>
      <rPr>
        <b/>
        <sz val="12"/>
        <color theme="1"/>
        <rFont val="Calibri"/>
        <family val="2"/>
      </rPr>
      <t>č</t>
    </r>
    <r>
      <rPr>
        <b/>
        <sz val="12"/>
        <color theme="1"/>
        <rFont val="Calibri"/>
        <family val="2"/>
        <scheme val="minor"/>
      </rPr>
      <t>unovodstveni i statisti</t>
    </r>
    <r>
      <rPr>
        <b/>
        <sz val="12"/>
        <color theme="1"/>
        <rFont val="Calibri"/>
        <family val="2"/>
      </rPr>
      <t>č</t>
    </r>
    <r>
      <rPr>
        <b/>
        <sz val="12"/>
        <color theme="1"/>
        <rFont val="Calibri"/>
        <family val="2"/>
        <scheme val="minor"/>
      </rPr>
      <t>ki tretman</t>
    </r>
  </si>
  <si>
    <r>
      <t>Da li je provedena procjena utjecaja projekta na prora</t>
    </r>
    <r>
      <rPr>
        <b/>
        <sz val="12"/>
        <color theme="1"/>
        <rFont val="Calibri"/>
        <family val="2"/>
      </rPr>
      <t>č</t>
    </r>
    <r>
      <rPr>
        <b/>
        <sz val="12"/>
        <color theme="1"/>
        <rFont val="Calibri"/>
        <family val="2"/>
        <scheme val="minor"/>
      </rPr>
      <t>un javnog tijela u skladu s internim prora</t>
    </r>
    <r>
      <rPr>
        <b/>
        <sz val="12"/>
        <color theme="1"/>
        <rFont val="Calibri"/>
        <family val="2"/>
      </rPr>
      <t>č</t>
    </r>
    <r>
      <rPr>
        <b/>
        <sz val="12"/>
        <color theme="1"/>
        <rFont val="Calibri"/>
        <family val="2"/>
        <scheme val="minor"/>
      </rPr>
      <t>unskim pravilima javnog tijela?</t>
    </r>
  </si>
  <si>
    <r>
      <t>Da li je provedena analiza vjerojatnog ra</t>
    </r>
    <r>
      <rPr>
        <b/>
        <sz val="12"/>
        <color theme="1"/>
        <rFont val="Calibri"/>
        <family val="2"/>
      </rPr>
      <t>č</t>
    </r>
    <r>
      <rPr>
        <b/>
        <sz val="12"/>
        <color theme="1"/>
        <rFont val="Calibri"/>
        <family val="2"/>
        <scheme val="minor"/>
      </rPr>
      <t>unovodstvenog tretmana projekta u financijskim izvje</t>
    </r>
    <r>
      <rPr>
        <b/>
        <sz val="12"/>
        <color theme="1"/>
        <rFont val="Calibri"/>
        <family val="2"/>
      </rPr>
      <t>š</t>
    </r>
    <r>
      <rPr>
        <b/>
        <sz val="12"/>
        <color theme="1"/>
        <rFont val="Calibri"/>
        <family val="2"/>
        <scheme val="minor"/>
      </rPr>
      <t>tajima javnog tijela?</t>
    </r>
  </si>
  <si>
    <r>
      <t>Da li je dr</t>
    </r>
    <r>
      <rPr>
        <b/>
        <sz val="12"/>
        <color theme="1"/>
        <rFont val="Calibri"/>
        <family val="2"/>
      </rPr>
      <t>ž</t>
    </r>
    <r>
      <rPr>
        <b/>
        <sz val="12"/>
        <color theme="1"/>
        <rFont val="Calibri"/>
        <family val="2"/>
        <scheme val="minor"/>
      </rPr>
      <t>ava du</t>
    </r>
    <r>
      <rPr>
        <b/>
        <sz val="12"/>
        <color theme="1"/>
        <rFont val="Calibri"/>
        <family val="2"/>
      </rPr>
      <t>ž</t>
    </r>
    <r>
      <rPr>
        <b/>
        <sz val="12"/>
        <color theme="1"/>
        <rFont val="Calibri"/>
        <family val="2"/>
        <scheme val="minor"/>
      </rPr>
      <t>na podnositi izvje</t>
    </r>
    <r>
      <rPr>
        <b/>
        <sz val="12"/>
        <color theme="1"/>
        <rFont val="Calibri"/>
        <family val="2"/>
      </rPr>
      <t>š</t>
    </r>
    <r>
      <rPr>
        <b/>
        <sz val="12"/>
        <color theme="1"/>
        <rFont val="Calibri"/>
        <family val="2"/>
        <scheme val="minor"/>
      </rPr>
      <t>taj Eurostat-u u skladu s Europskim ra</t>
    </r>
    <r>
      <rPr>
        <b/>
        <sz val="12"/>
        <color theme="1"/>
        <rFont val="Calibri"/>
        <family val="2"/>
      </rPr>
      <t>č</t>
    </r>
    <r>
      <rPr>
        <b/>
        <sz val="12"/>
        <color theme="1"/>
        <rFont val="Calibri"/>
        <family val="2"/>
        <scheme val="minor"/>
      </rPr>
      <t>unovodstvenim sustavom?</t>
    </r>
  </si>
  <si>
    <r>
      <t>Ako DA, je li provedena analiza vjerojatnog statisti</t>
    </r>
    <r>
      <rPr>
        <sz val="12"/>
        <color theme="1"/>
        <rFont val="Calibri"/>
        <family val="2"/>
      </rPr>
      <t>č</t>
    </r>
    <r>
      <rPr>
        <sz val="12"/>
        <color theme="1"/>
        <rFont val="Calibri"/>
        <family val="2"/>
        <scheme val="minor"/>
      </rPr>
      <t>kog tretmana projekta (u skladu s Eurostatovim pravilima za JPP i koncesije)?</t>
    </r>
  </si>
  <si>
    <r>
      <t>Ako DA, je li ta analiza provedena uz podr</t>
    </r>
    <r>
      <rPr>
        <sz val="12"/>
        <color theme="1"/>
        <rFont val="Calibri"/>
        <family val="2"/>
      </rPr>
      <t>š</t>
    </r>
    <r>
      <rPr>
        <sz val="12"/>
        <color theme="1"/>
        <rFont val="Calibri"/>
        <family val="2"/>
        <scheme val="minor"/>
      </rPr>
      <t>ku konzultanata ili nacionalnog statisti</t>
    </r>
    <r>
      <rPr>
        <sz val="12"/>
        <color theme="1"/>
        <rFont val="Calibri"/>
        <family val="2"/>
      </rPr>
      <t>č</t>
    </r>
    <r>
      <rPr>
        <sz val="12"/>
        <color theme="1"/>
        <rFont val="Calibri"/>
        <family val="2"/>
        <scheme val="minor"/>
      </rPr>
      <t xml:space="preserve">kog ureda? (pogledajte </t>
    </r>
    <r>
      <rPr>
        <b/>
        <sz val="12"/>
        <color theme="1"/>
        <rFont val="Calibri"/>
        <family val="2"/>
        <scheme val="minor"/>
      </rPr>
      <t>Osnivanje i struktura projektnog tima</t>
    </r>
    <r>
      <rPr>
        <sz val="12"/>
        <color theme="1"/>
        <rFont val="Calibri"/>
        <family val="2"/>
        <scheme val="minor"/>
      </rPr>
      <t>)</t>
    </r>
  </si>
  <si>
    <r>
      <t>Je li provedena analiza da bi se odabrao najprikladniji oblik nabave (npr. natjecateljski dijalog, pregovara</t>
    </r>
    <r>
      <rPr>
        <b/>
        <sz val="12"/>
        <color theme="1"/>
        <rFont val="Calibri"/>
        <family val="2"/>
      </rPr>
      <t>č</t>
    </r>
    <r>
      <rPr>
        <b/>
        <sz val="12"/>
        <color theme="1"/>
        <rFont val="Calibri"/>
        <family val="2"/>
        <scheme val="minor"/>
      </rPr>
      <t>ki postupak) za projekt?</t>
    </r>
  </si>
  <si>
    <t>Da li je ta analiza uzela u obzir zahtjeve nadležnog zakonodavstva (npr. nacionalno zakonodavstvo za javnu nabavu)?</t>
  </si>
  <si>
    <t>Da li je ta analiza uzela u obzir karakteristike projekta (npr. složenost, veličinu) kao i volju i kapacitet javnog tijela da preddefinira tehnička i ugovorna rješenja?</t>
  </si>
  <si>
    <r>
      <t xml:space="preserve">Je li provedena analiza da bi se definirali kriteriji za pretkvalifikaciju koji </t>
    </r>
    <r>
      <rPr>
        <b/>
        <sz val="12"/>
        <color theme="1"/>
        <rFont val="Calibri"/>
        <family val="2"/>
      </rPr>
      <t>ć</t>
    </r>
    <r>
      <rPr>
        <b/>
        <sz val="12"/>
        <color theme="1"/>
        <rFont val="Calibri"/>
        <family val="2"/>
        <scheme val="minor"/>
      </rPr>
      <t>e biti kori</t>
    </r>
    <r>
      <rPr>
        <b/>
        <sz val="12"/>
        <color theme="1"/>
        <rFont val="Calibri"/>
        <family val="2"/>
      </rPr>
      <t>š</t>
    </r>
    <r>
      <rPr>
        <b/>
        <sz val="12"/>
        <color theme="1"/>
        <rFont val="Calibri"/>
        <family val="2"/>
        <scheme val="minor"/>
      </rPr>
      <t>teni u izboru potencijalnih ponuditelja?</t>
    </r>
  </si>
  <si>
    <t>Ja li ta analiza uzela u obzir kako će se ocjenjivati tehnički, financijski i pravni kapaciteti potencijalnih ponuditelja?</t>
  </si>
  <si>
    <t>Da li je pripremljen pretkvalifikacijski upitnik koji opisuje informacije koje moraju pružiti potencijalni ponuditelji?</t>
  </si>
  <si>
    <r>
      <t>Da li je ta analiza uzela u obzir tehni</t>
    </r>
    <r>
      <rPr>
        <sz val="12"/>
        <color theme="1"/>
        <rFont val="Calibri"/>
        <family val="2"/>
      </rPr>
      <t>č</t>
    </r>
    <r>
      <rPr>
        <sz val="12"/>
        <color theme="1"/>
        <rFont val="Calibri"/>
        <family val="2"/>
        <scheme val="minor"/>
      </rPr>
      <t>ke, financijske i pravne aspekte kao podru</t>
    </r>
    <r>
      <rPr>
        <sz val="12"/>
        <color theme="1"/>
        <rFont val="Calibri"/>
        <family val="2"/>
      </rPr>
      <t>č</t>
    </r>
    <r>
      <rPr>
        <sz val="12"/>
        <color theme="1"/>
        <rFont val="Calibri"/>
        <family val="2"/>
        <scheme val="minor"/>
      </rPr>
      <t>ja za ocjenjivanje?</t>
    </r>
  </si>
  <si>
    <r>
      <t>Jesu li kriteriji, bodovanje i ponderiranje provjereni da odra</t>
    </r>
    <r>
      <rPr>
        <sz val="12"/>
        <color theme="1"/>
        <rFont val="Calibri"/>
        <family val="2"/>
      </rPr>
      <t>ž</t>
    </r>
    <r>
      <rPr>
        <sz val="12"/>
        <color theme="1"/>
        <rFont val="Calibri"/>
        <family val="2"/>
        <scheme val="minor"/>
      </rPr>
      <t>avaju prioritete javnog tijela (npr. funkcionalnost, cijenu, izgled)?</t>
    </r>
  </si>
  <si>
    <r>
      <t>Jesu li prilikom osnivanja tima za ocjenjivanje ponuda rije</t>
    </r>
    <r>
      <rPr>
        <sz val="12"/>
        <color theme="1"/>
        <rFont val="Calibri"/>
        <family val="2"/>
      </rPr>
      <t>š</t>
    </r>
    <r>
      <rPr>
        <sz val="12"/>
        <color theme="1"/>
        <rFont val="Calibri"/>
        <family val="2"/>
        <scheme val="minor"/>
      </rPr>
      <t>ena pitanja potencijalnog sukoba interesa?</t>
    </r>
  </si>
  <si>
    <r>
      <t>Jesu li uspostavljeni i odobreni proces upravljanja radom tima za ocjenjivanje ponuda i proces dono</t>
    </r>
    <r>
      <rPr>
        <sz val="12"/>
        <color theme="1"/>
        <rFont val="Calibri"/>
        <family val="2"/>
      </rPr>
      <t>š</t>
    </r>
    <r>
      <rPr>
        <sz val="12"/>
        <color theme="1"/>
        <rFont val="Calibri"/>
        <family val="2"/>
        <scheme val="minor"/>
      </rPr>
      <t>enja odluka?</t>
    </r>
  </si>
  <si>
    <r>
      <t>Jesu li plan za promociju projekta (npr.  turneja) i obavijest o nabavi pripremljeni uzimaju</t>
    </r>
    <r>
      <rPr>
        <b/>
        <sz val="12"/>
        <color theme="1"/>
        <rFont val="Calibri"/>
        <family val="2"/>
      </rPr>
      <t>ć</t>
    </r>
    <r>
      <rPr>
        <b/>
        <sz val="12"/>
        <color theme="1"/>
        <rFont val="Calibri"/>
        <family val="2"/>
        <scheme val="minor"/>
      </rPr>
      <t>i u obzir tehni</t>
    </r>
    <r>
      <rPr>
        <b/>
        <sz val="12"/>
        <color theme="1"/>
        <rFont val="Calibri"/>
        <family val="2"/>
      </rPr>
      <t>č</t>
    </r>
    <r>
      <rPr>
        <b/>
        <sz val="12"/>
        <color theme="1"/>
        <rFont val="Calibri"/>
        <family val="2"/>
        <scheme val="minor"/>
      </rPr>
      <t>ke karakteristike i ugovorne odredbe projekta kako bi se pove</t>
    </r>
    <r>
      <rPr>
        <b/>
        <sz val="12"/>
        <color theme="1"/>
        <rFont val="Calibri"/>
        <family val="2"/>
      </rPr>
      <t>ć</t>
    </r>
    <r>
      <rPr>
        <b/>
        <sz val="12"/>
        <color theme="1"/>
        <rFont val="Calibri"/>
        <family val="2"/>
        <scheme val="minor"/>
      </rPr>
      <t>ao interes tr</t>
    </r>
    <r>
      <rPr>
        <b/>
        <sz val="12"/>
        <color theme="1"/>
        <rFont val="Calibri"/>
        <family val="2"/>
      </rPr>
      <t>ž</t>
    </r>
    <r>
      <rPr>
        <b/>
        <sz val="12"/>
        <color theme="1"/>
        <rFont val="Calibri"/>
        <family val="2"/>
        <scheme val="minor"/>
      </rPr>
      <t>i</t>
    </r>
    <r>
      <rPr>
        <b/>
        <sz val="12"/>
        <color theme="1"/>
        <rFont val="Calibri"/>
        <family val="2"/>
      </rPr>
      <t>š</t>
    </r>
    <r>
      <rPr>
        <b/>
        <sz val="12"/>
        <color theme="1"/>
        <rFont val="Calibri"/>
        <family val="2"/>
        <scheme val="minor"/>
      </rPr>
      <t>ta?</t>
    </r>
  </si>
  <si>
    <r>
      <t>Je li pripremljen nacrt dokumentacije koju sadr</t>
    </r>
    <r>
      <rPr>
        <b/>
        <sz val="12"/>
        <color theme="1"/>
        <rFont val="Calibri"/>
        <family val="2"/>
      </rPr>
      <t>ž</t>
    </r>
    <r>
      <rPr>
        <b/>
        <sz val="12"/>
        <color theme="1"/>
        <rFont val="Calibri"/>
        <family val="2"/>
        <scheme val="minor"/>
      </rPr>
      <t>i poziv za nadmetanje?</t>
    </r>
  </si>
  <si>
    <r>
      <t>Da li ta dokumentacija opisuje klju</t>
    </r>
    <r>
      <rPr>
        <sz val="12"/>
        <color theme="1"/>
        <rFont val="Calibri"/>
        <family val="2"/>
      </rPr>
      <t>č</t>
    </r>
    <r>
      <rPr>
        <sz val="12"/>
        <color theme="1"/>
        <rFont val="Calibri"/>
        <family val="2"/>
        <scheme val="minor"/>
      </rPr>
      <t>na pravila, korake i zahtjeve koji moraju biti zadovoljeni (npr. odredbe o povjerljivosti, rokovi i glavni elementi klju</t>
    </r>
    <r>
      <rPr>
        <sz val="12"/>
        <color theme="1"/>
        <rFont val="Calibri"/>
        <family val="2"/>
      </rPr>
      <t>č</t>
    </r>
    <r>
      <rPr>
        <sz val="12"/>
        <color theme="1"/>
        <rFont val="Calibri"/>
        <family val="2"/>
        <scheme val="minor"/>
      </rPr>
      <t>nih ugovora)?</t>
    </r>
  </si>
  <si>
    <r>
      <t>Jesu li razvijene izlazne specifikacije usluge i mehanizam pla</t>
    </r>
    <r>
      <rPr>
        <b/>
        <sz val="12"/>
        <color theme="1"/>
        <rFont val="Calibri"/>
        <family val="2"/>
      </rPr>
      <t>ć</t>
    </r>
    <r>
      <rPr>
        <b/>
        <sz val="12"/>
        <color theme="1"/>
        <rFont val="Calibri"/>
        <family val="2"/>
        <scheme val="minor"/>
      </rPr>
      <t xml:space="preserve">anja? </t>
    </r>
  </si>
  <si>
    <t>Jesu li izlazne specifikacije usluge provjerene da se osigura da one i dalje odražavaju potrebu za investicijom?</t>
  </si>
  <si>
    <t>Da li je mehanizam plaćanja dizajniran na način na pruži odgovarajuće poticaje privatnom partneru da ostvari izlazne specifikacije usluge?</t>
  </si>
  <si>
    <t>Je li procijenjen mehanizam plaćanja da bi bio u skladu s analizom priuštivosti, ispitivanjem tržišta i analizom bankabilnosti?</t>
  </si>
  <si>
    <r>
      <t>Jesu li prilikom pripreme nacrta ugovora o JPP-u slijede</t>
    </r>
    <r>
      <rPr>
        <b/>
        <sz val="12"/>
        <color theme="1"/>
        <rFont val="Calibri"/>
        <family val="2"/>
      </rPr>
      <t>ć</t>
    </r>
    <r>
      <rPr>
        <b/>
        <sz val="12"/>
        <color theme="1"/>
        <rFont val="Calibri"/>
        <family val="2"/>
        <scheme val="minor"/>
      </rPr>
      <t>a pitanja uzeta u obzir:</t>
    </r>
  </si>
  <si>
    <t>Mehanizam plaćanja?</t>
  </si>
  <si>
    <t>Rješavanje sporova?</t>
  </si>
  <si>
    <r>
      <t>Da li je analiza pokazala da je projekt priu</t>
    </r>
    <r>
      <rPr>
        <b/>
        <sz val="12"/>
        <color theme="1"/>
        <rFont val="Calibri"/>
        <family val="2"/>
      </rPr>
      <t>š</t>
    </r>
    <r>
      <rPr>
        <b/>
        <sz val="12"/>
        <color theme="1"/>
        <rFont val="Calibri"/>
        <family val="2"/>
        <scheme val="minor"/>
      </rPr>
      <t>tiv?</t>
    </r>
  </si>
  <si>
    <r>
      <t>Jesu li ispitivanje tr</t>
    </r>
    <r>
      <rPr>
        <b/>
        <sz val="12"/>
        <color theme="1"/>
        <rFont val="Calibri"/>
        <family val="2"/>
      </rPr>
      <t>ž</t>
    </r>
    <r>
      <rPr>
        <b/>
        <sz val="12"/>
        <color theme="1"/>
        <rFont val="Calibri"/>
        <family val="2"/>
        <scheme val="minor"/>
      </rPr>
      <t>i</t>
    </r>
    <r>
      <rPr>
        <b/>
        <sz val="12"/>
        <color theme="1"/>
        <rFont val="Calibri"/>
        <family val="2"/>
      </rPr>
      <t>š</t>
    </r>
    <r>
      <rPr>
        <b/>
        <sz val="12"/>
        <color theme="1"/>
        <rFont val="Calibri"/>
        <family val="2"/>
        <scheme val="minor"/>
      </rPr>
      <t>ta i analiza bankabilnosti potvrdili jaki potencijalni interes tr</t>
    </r>
    <r>
      <rPr>
        <b/>
        <sz val="12"/>
        <color theme="1"/>
        <rFont val="Calibri"/>
        <family val="2"/>
      </rPr>
      <t>ž</t>
    </r>
    <r>
      <rPr>
        <b/>
        <sz val="12"/>
        <color theme="1"/>
        <rFont val="Calibri"/>
        <family val="2"/>
        <scheme val="minor"/>
      </rPr>
      <t>i</t>
    </r>
    <r>
      <rPr>
        <b/>
        <sz val="12"/>
        <color theme="1"/>
        <rFont val="Calibri"/>
        <family val="2"/>
      </rPr>
      <t>š</t>
    </r>
    <r>
      <rPr>
        <b/>
        <sz val="12"/>
        <color theme="1"/>
        <rFont val="Calibri"/>
        <family val="2"/>
        <scheme val="minor"/>
      </rPr>
      <t>ta za projekt?</t>
    </r>
  </si>
  <si>
    <r>
      <t>Da li je projektni tim, uklju</t>
    </r>
    <r>
      <rPr>
        <b/>
        <sz val="12"/>
        <color theme="1"/>
        <rFont val="Calibri"/>
        <family val="2"/>
      </rPr>
      <t>č</t>
    </r>
    <r>
      <rPr>
        <b/>
        <sz val="12"/>
        <color theme="1"/>
        <rFont val="Calibri"/>
        <family val="2"/>
        <scheme val="minor"/>
      </rPr>
      <t>uju</t>
    </r>
    <r>
      <rPr>
        <b/>
        <sz val="12"/>
        <color theme="1"/>
        <rFont val="Calibri"/>
        <family val="2"/>
      </rPr>
      <t>ć</t>
    </r>
    <r>
      <rPr>
        <b/>
        <sz val="12"/>
        <color theme="1"/>
        <rFont val="Calibri"/>
        <family val="2"/>
        <scheme val="minor"/>
      </rPr>
      <t>i konzultante, u poziciji da provodi nabavu?</t>
    </r>
  </si>
  <si>
    <r>
      <t>Jesu li sva relevantna ovla</t>
    </r>
    <r>
      <rPr>
        <b/>
        <sz val="12"/>
        <rFont val="Calibri"/>
        <family val="2"/>
      </rPr>
      <t>š</t>
    </r>
    <r>
      <rPr>
        <b/>
        <sz val="12"/>
        <rFont val="Calibri"/>
        <family val="2"/>
        <scheme val="minor"/>
      </rPr>
      <t>tenja, autorizacije, dozvole, ugovori, odobrenja za provedbu projekta pribavljena ili se mogu pribaviti u skladu sa zadanim rasporedom aktivnosti?</t>
    </r>
  </si>
  <si>
    <r>
      <t xml:space="preserve">Odaberite projekt koji </t>
    </r>
    <r>
      <rPr>
        <b/>
        <sz val="16"/>
        <color theme="0"/>
        <rFont val="Calibri"/>
        <family val="2"/>
      </rPr>
      <t>ž</t>
    </r>
    <r>
      <rPr>
        <b/>
        <sz val="16"/>
        <color theme="0"/>
        <rFont val="Calibri"/>
        <family val="2"/>
        <scheme val="minor"/>
      </rPr>
      <t>elite u</t>
    </r>
    <r>
      <rPr>
        <b/>
        <sz val="16"/>
        <color theme="0"/>
        <rFont val="Calibri"/>
        <family val="2"/>
      </rPr>
      <t>č</t>
    </r>
    <r>
      <rPr>
        <b/>
        <sz val="16"/>
        <color theme="0"/>
        <rFont val="Calibri"/>
        <family val="2"/>
        <scheme val="minor"/>
      </rPr>
      <t>itati</t>
    </r>
  </si>
  <si>
    <t>NOVI PROJEKT</t>
  </si>
  <si>
    <t>NAZIV</t>
  </si>
  <si>
    <t>DD/MM/GGGG</t>
  </si>
  <si>
    <t>Upišite ovdje</t>
  </si>
  <si>
    <t>Primjer1_2014-1-1</t>
  </si>
  <si>
    <t>Primjer2_2014-1-1</t>
  </si>
  <si>
    <t>NAZIV_2014-5-15</t>
  </si>
  <si>
    <t>Primjer1</t>
  </si>
  <si>
    <r>
      <t>Je li odabrana investicijska opcija odobrena od odgovaraju</t>
    </r>
    <r>
      <rPr>
        <sz val="12"/>
        <color theme="1"/>
        <rFont val="Calibri"/>
        <family val="2"/>
      </rPr>
      <t>ć</t>
    </r>
    <r>
      <rPr>
        <sz val="12"/>
        <color theme="1"/>
        <rFont val="Calibri"/>
        <family val="2"/>
        <scheme val="minor"/>
      </rPr>
      <t>eg tijela?</t>
    </r>
  </si>
  <si>
    <r>
      <t>Postoji li jasna politi</t>
    </r>
    <r>
      <rPr>
        <sz val="12"/>
        <color theme="1"/>
        <rFont val="Calibri"/>
        <family val="2"/>
      </rPr>
      <t>č</t>
    </r>
    <r>
      <rPr>
        <sz val="12"/>
        <color theme="1"/>
        <rFont val="Calibri"/>
        <family val="2"/>
        <scheme val="minor"/>
      </rPr>
      <t>ka potpora za odabranu investicijsku opciju?</t>
    </r>
  </si>
  <si>
    <r>
      <t>Je li Voditelj projektnog tima ve</t>
    </r>
    <r>
      <rPr>
        <sz val="12"/>
        <color theme="1"/>
        <rFont val="Calibri"/>
        <family val="2"/>
      </rPr>
      <t>ć</t>
    </r>
    <r>
      <rPr>
        <sz val="12"/>
        <color theme="1"/>
        <rFont val="Calibri"/>
        <family val="2"/>
        <scheme val="minor"/>
      </rPr>
      <t xml:space="preserve"> radio na jednom ili vi</t>
    </r>
    <r>
      <rPr>
        <sz val="12"/>
        <color theme="1"/>
        <rFont val="Calibri"/>
        <family val="2"/>
      </rPr>
      <t>š</t>
    </r>
    <r>
      <rPr>
        <sz val="12"/>
        <color theme="1"/>
        <rFont val="Calibri"/>
        <family val="2"/>
        <scheme val="minor"/>
      </rPr>
      <t>e projekata JPP-a?</t>
    </r>
  </si>
  <si>
    <r>
      <t>Da li procjena identificira osobe/tijela koja su zadu</t>
    </r>
    <r>
      <rPr>
        <sz val="12"/>
        <color theme="1"/>
        <rFont val="Calibri"/>
        <family val="2"/>
      </rPr>
      <t>ž</t>
    </r>
    <r>
      <rPr>
        <sz val="12"/>
        <color theme="1"/>
        <rFont val="Calibri"/>
        <family val="2"/>
        <scheme val="minor"/>
      </rPr>
      <t>ena za dobivanje dozvola i odobrenja?</t>
    </r>
  </si>
  <si>
    <r>
      <t>Jesu li identificirani izvori sredstava za projekt? (npr. pla</t>
    </r>
    <r>
      <rPr>
        <sz val="12"/>
        <color theme="1"/>
        <rFont val="Calibri"/>
        <family val="2"/>
      </rPr>
      <t>ć</t>
    </r>
    <r>
      <rPr>
        <sz val="12"/>
        <color theme="1"/>
        <rFont val="Calibri"/>
        <family val="2"/>
        <scheme val="minor"/>
      </rPr>
      <t>anja korisnika,</t>
    </r>
    <r>
      <rPr>
        <sz val="12"/>
        <rFont val="Calibri"/>
        <family val="2"/>
        <scheme val="minor"/>
      </rPr>
      <t xml:space="preserve"> nepovratna sredstva za kapitalne tro</t>
    </r>
    <r>
      <rPr>
        <sz val="12"/>
        <rFont val="Calibri"/>
        <family val="2"/>
      </rPr>
      <t>š</t>
    </r>
    <r>
      <rPr>
        <sz val="12"/>
        <rFont val="Calibri"/>
        <family val="2"/>
        <scheme val="minor"/>
      </rPr>
      <t xml:space="preserve">kove - </t>
    </r>
    <r>
      <rPr>
        <i/>
        <sz val="12"/>
        <rFont val="Calibri"/>
        <family val="2"/>
        <scheme val="minor"/>
      </rPr>
      <t>"capital grants"</t>
    </r>
    <r>
      <rPr>
        <sz val="12"/>
        <color theme="1"/>
        <rFont val="Calibri"/>
        <family val="2"/>
        <scheme val="minor"/>
      </rPr>
      <t>, prora</t>
    </r>
    <r>
      <rPr>
        <sz val="12"/>
        <color theme="1"/>
        <rFont val="Calibri"/>
        <family val="2"/>
      </rPr>
      <t>č</t>
    </r>
    <r>
      <rPr>
        <sz val="12"/>
        <color theme="1"/>
        <rFont val="Calibri"/>
        <family val="2"/>
        <scheme val="minor"/>
      </rPr>
      <t>unska sredstva javnog tijela)</t>
    </r>
  </si>
  <si>
    <t>Razvoj izlaznih specifikacija usluge i priprema nacrta ugovora o JPP</t>
  </si>
  <si>
    <r>
      <t xml:space="preserve">NAPOMENA: Znak </t>
    </r>
    <r>
      <rPr>
        <b/>
        <sz val="22"/>
        <color rgb="FF00B0F0"/>
        <rFont val="Calibri"/>
        <family val="2"/>
        <scheme val="minor"/>
      </rPr>
      <t>∞</t>
    </r>
    <r>
      <rPr>
        <b/>
        <sz val="12"/>
        <color theme="1"/>
        <rFont val="Calibri"/>
        <family val="2"/>
        <scheme val="minor"/>
      </rPr>
      <t xml:space="preserve"> slu</t>
    </r>
    <r>
      <rPr>
        <b/>
        <sz val="12"/>
        <color theme="1"/>
        <rFont val="Calibri"/>
        <family val="2"/>
      </rPr>
      <t>ž</t>
    </r>
    <r>
      <rPr>
        <b/>
        <sz val="12"/>
        <color theme="1"/>
        <rFont val="Calibri"/>
        <family val="2"/>
        <scheme val="minor"/>
      </rPr>
      <t>i da signalizira korisniku me</t>
    </r>
    <r>
      <rPr>
        <b/>
        <sz val="12"/>
        <color theme="1"/>
        <rFont val="Calibri"/>
        <family val="2"/>
      </rPr>
      <t>đ</t>
    </r>
    <r>
      <rPr>
        <b/>
        <sz val="12"/>
        <color theme="1"/>
        <rFont val="Calibri"/>
        <family val="2"/>
        <scheme val="minor"/>
      </rPr>
      <t>uovisnost pitanja s ostalim dijelovima upitnika ozna</t>
    </r>
    <r>
      <rPr>
        <b/>
        <sz val="12"/>
        <color theme="1"/>
        <rFont val="Calibri"/>
        <family val="2"/>
      </rPr>
      <t>č</t>
    </r>
    <r>
      <rPr>
        <b/>
        <sz val="12"/>
        <color theme="1"/>
        <rFont val="Calibri"/>
        <family val="2"/>
        <scheme val="minor"/>
      </rPr>
      <t>enim masnim slovima (bold).</t>
    </r>
  </si>
  <si>
    <r>
      <t>Jesu li Projektnom timu dodijeljene ovlasti potrebne za provo</t>
    </r>
    <r>
      <rPr>
        <sz val="12"/>
        <color theme="1"/>
        <rFont val="Calibri"/>
        <family val="2"/>
      </rPr>
      <t>đ</t>
    </r>
    <r>
      <rPr>
        <sz val="12"/>
        <color theme="1"/>
        <rFont val="Calibri"/>
        <family val="2"/>
        <scheme val="minor"/>
      </rPr>
      <t>enje pripreme i nabave projekta?</t>
    </r>
  </si>
  <si>
    <r>
      <t>Jesu li mogu</t>
    </r>
    <r>
      <rPr>
        <sz val="12"/>
        <color theme="1"/>
        <rFont val="Calibri"/>
        <family val="2"/>
      </rPr>
      <t>ć</t>
    </r>
    <r>
      <rPr>
        <sz val="12"/>
        <color theme="1"/>
        <rFont val="Calibri"/>
        <family val="2"/>
        <scheme val="minor"/>
      </rPr>
      <t>i sukobi interesa izme</t>
    </r>
    <r>
      <rPr>
        <sz val="12"/>
        <color theme="1"/>
        <rFont val="Calibri"/>
        <family val="2"/>
      </rPr>
      <t>đ</t>
    </r>
    <r>
      <rPr>
        <sz val="12"/>
        <color theme="1"/>
        <rFont val="Calibri"/>
        <family val="2"/>
        <scheme val="minor"/>
      </rPr>
      <t>u konzultanata i potencijalnih ponuditelja uzeti u obzir?</t>
    </r>
  </si>
  <si>
    <r>
      <t>Da li raspored aktivnosti omogu</t>
    </r>
    <r>
      <rPr>
        <sz val="12"/>
        <color theme="1"/>
        <rFont val="Calibri"/>
        <family val="2"/>
      </rPr>
      <t>ć</t>
    </r>
    <r>
      <rPr>
        <sz val="12"/>
        <color theme="1"/>
        <rFont val="Calibri"/>
        <family val="2"/>
        <scheme val="minor"/>
      </rPr>
      <t>ava dovoljno vremena za adekvatno provo</t>
    </r>
    <r>
      <rPr>
        <sz val="12"/>
        <color theme="1"/>
        <rFont val="Calibri"/>
        <family val="2"/>
      </rPr>
      <t>đ</t>
    </r>
    <r>
      <rPr>
        <sz val="12"/>
        <color theme="1"/>
        <rFont val="Calibri"/>
        <family val="2"/>
        <scheme val="minor"/>
      </rPr>
      <t>enje procesa nabave, uklju</t>
    </r>
    <r>
      <rPr>
        <sz val="12"/>
        <color theme="1"/>
        <rFont val="Calibri"/>
        <family val="2"/>
      </rPr>
      <t>č</t>
    </r>
    <r>
      <rPr>
        <sz val="12"/>
        <color theme="1"/>
        <rFont val="Calibri"/>
        <family val="2"/>
        <scheme val="minor"/>
      </rPr>
      <t>uju</t>
    </r>
    <r>
      <rPr>
        <sz val="12"/>
        <color theme="1"/>
        <rFont val="Calibri"/>
        <family val="2"/>
      </rPr>
      <t>ć</t>
    </r>
    <r>
      <rPr>
        <sz val="12"/>
        <color theme="1"/>
        <rFont val="Calibri"/>
        <family val="2"/>
        <scheme val="minor"/>
      </rPr>
      <t>i prikupljanje financijskih sredstava?</t>
    </r>
  </si>
  <si>
    <r>
      <t xml:space="preserve">(Pogledajte </t>
    </r>
    <r>
      <rPr>
        <b/>
        <sz val="12"/>
        <color theme="1"/>
        <rFont val="Calibri"/>
        <family val="2"/>
        <scheme val="minor"/>
      </rPr>
      <t>Provo</t>
    </r>
    <r>
      <rPr>
        <b/>
        <sz val="12"/>
        <color theme="1"/>
        <rFont val="Calibri"/>
        <family val="2"/>
      </rPr>
      <t>đ</t>
    </r>
    <r>
      <rPr>
        <b/>
        <sz val="12"/>
        <color theme="1"/>
        <rFont val="Calibri"/>
        <family val="2"/>
        <scheme val="minor"/>
      </rPr>
      <t>enje ispitivanja tr</t>
    </r>
    <r>
      <rPr>
        <b/>
        <sz val="12"/>
        <color theme="1"/>
        <rFont val="Calibri"/>
        <family val="2"/>
      </rPr>
      <t>ž</t>
    </r>
    <r>
      <rPr>
        <b/>
        <sz val="12"/>
        <color theme="1"/>
        <rFont val="Calibri"/>
        <family val="2"/>
        <scheme val="minor"/>
      </rPr>
      <t>i</t>
    </r>
    <r>
      <rPr>
        <b/>
        <sz val="12"/>
        <color theme="1"/>
        <rFont val="Calibri"/>
        <family val="2"/>
      </rPr>
      <t>š</t>
    </r>
    <r>
      <rPr>
        <b/>
        <sz val="12"/>
        <color theme="1"/>
        <rFont val="Calibri"/>
        <family val="2"/>
        <scheme val="minor"/>
      </rPr>
      <t>ta i analize bankabilnosti</t>
    </r>
    <r>
      <rPr>
        <sz val="12"/>
        <color theme="1"/>
        <rFont val="Calibri"/>
        <family val="2"/>
        <scheme val="minor"/>
      </rPr>
      <t>)</t>
    </r>
  </si>
  <si>
    <r>
      <t>Da li raspored aktivnosti identificira klju</t>
    </r>
    <r>
      <rPr>
        <sz val="12"/>
        <color theme="1"/>
        <rFont val="Calibri"/>
        <family val="2"/>
      </rPr>
      <t>č</t>
    </r>
    <r>
      <rPr>
        <sz val="12"/>
        <color theme="1"/>
        <rFont val="Calibri"/>
        <family val="2"/>
        <scheme val="minor"/>
      </rPr>
      <t>ne korake u postupku pripreme i nabave te prikazuje odnose izme</t>
    </r>
    <r>
      <rPr>
        <sz val="12"/>
        <color theme="1"/>
        <rFont val="Calibri"/>
        <family val="2"/>
      </rPr>
      <t>đ</t>
    </r>
    <r>
      <rPr>
        <sz val="12"/>
        <color theme="1"/>
        <rFont val="Calibri"/>
        <family val="2"/>
        <scheme val="minor"/>
      </rPr>
      <t>u zadataka?</t>
    </r>
  </si>
  <si>
    <r>
      <t>Da li je razvijen po</t>
    </r>
    <r>
      <rPr>
        <sz val="12"/>
        <color theme="1"/>
        <rFont val="Calibri"/>
        <family val="2"/>
      </rPr>
      <t>č</t>
    </r>
    <r>
      <rPr>
        <sz val="12"/>
        <color theme="1"/>
        <rFont val="Calibri"/>
        <family val="2"/>
        <scheme val="minor"/>
      </rPr>
      <t>etni plan za vo</t>
    </r>
    <r>
      <rPr>
        <sz val="12"/>
        <color theme="1"/>
        <rFont val="Calibri"/>
        <family val="2"/>
      </rPr>
      <t>đ</t>
    </r>
    <r>
      <rPr>
        <sz val="12"/>
        <color theme="1"/>
        <rFont val="Calibri"/>
        <family val="2"/>
        <scheme val="minor"/>
      </rPr>
      <t>enje projeka u fazi nakon potpisivanja ugovora, uklju</t>
    </r>
    <r>
      <rPr>
        <sz val="12"/>
        <color theme="1"/>
        <rFont val="Calibri"/>
        <family val="2"/>
      </rPr>
      <t>č</t>
    </r>
    <r>
      <rPr>
        <sz val="12"/>
        <color theme="1"/>
        <rFont val="Calibri"/>
        <family val="2"/>
        <scheme val="minor"/>
      </rPr>
      <t>uju</t>
    </r>
    <r>
      <rPr>
        <sz val="12"/>
        <color theme="1"/>
        <rFont val="Calibri"/>
        <family val="2"/>
      </rPr>
      <t>ć</t>
    </r>
    <r>
      <rPr>
        <sz val="12"/>
        <color theme="1"/>
        <rFont val="Calibri"/>
        <family val="2"/>
        <scheme val="minor"/>
      </rPr>
      <t>i upravljanje ugovorom, identifikaciju i obuku klju</t>
    </r>
    <r>
      <rPr>
        <sz val="12"/>
        <color theme="1"/>
        <rFont val="Calibri"/>
        <family val="2"/>
      </rPr>
      <t>č</t>
    </r>
    <r>
      <rPr>
        <sz val="12"/>
        <color theme="1"/>
        <rFont val="Calibri"/>
        <family val="2"/>
        <scheme val="minor"/>
      </rPr>
      <t>nih pojedinaca te</t>
    </r>
    <r>
      <rPr>
        <sz val="12"/>
        <rFont val="Calibri"/>
        <family val="2"/>
        <scheme val="minor"/>
      </rPr>
      <t xml:space="preserve"> osiguravanje u</t>
    </r>
    <r>
      <rPr>
        <sz val="12"/>
        <rFont val="Calibri"/>
        <family val="2"/>
      </rPr>
      <t>č</t>
    </r>
    <r>
      <rPr>
        <sz val="12"/>
        <rFont val="Calibri"/>
        <family val="2"/>
        <scheme val="minor"/>
      </rPr>
      <t>inkovitog podno</t>
    </r>
    <r>
      <rPr>
        <sz val="12"/>
        <rFont val="Calibri"/>
        <family val="2"/>
      </rPr>
      <t>š</t>
    </r>
    <r>
      <rPr>
        <sz val="12"/>
        <rFont val="Calibri"/>
        <family val="2"/>
        <scheme val="minor"/>
      </rPr>
      <t>enja izvje</t>
    </r>
    <r>
      <rPr>
        <sz val="12"/>
        <rFont val="Calibri"/>
        <family val="2"/>
      </rPr>
      <t>š</t>
    </r>
    <r>
      <rPr>
        <sz val="12"/>
        <rFont val="Calibri"/>
        <family val="2"/>
        <scheme val="minor"/>
      </rPr>
      <t>taja i informacija o projektu?</t>
    </r>
  </si>
  <si>
    <r>
      <t>Je li procjena tro</t>
    </r>
    <r>
      <rPr>
        <sz val="12"/>
        <color theme="1"/>
        <rFont val="Calibri"/>
        <family val="2"/>
      </rPr>
      <t>š</t>
    </r>
    <r>
      <rPr>
        <sz val="12"/>
        <color theme="1"/>
        <rFont val="Calibri"/>
        <family val="2"/>
        <scheme val="minor"/>
      </rPr>
      <t>kova uskla</t>
    </r>
    <r>
      <rPr>
        <sz val="12"/>
        <color theme="1"/>
        <rFont val="Calibri"/>
        <family val="2"/>
      </rPr>
      <t>đ</t>
    </r>
    <r>
      <rPr>
        <sz val="12"/>
        <color theme="1"/>
        <rFont val="Calibri"/>
        <family val="2"/>
        <scheme val="minor"/>
      </rPr>
      <t xml:space="preserve">ena s nalazima </t>
    </r>
    <r>
      <rPr>
        <b/>
        <sz val="12"/>
        <color theme="1"/>
        <rFont val="Calibri"/>
        <family val="2"/>
        <scheme val="minor"/>
      </rPr>
      <t>ispitivanja tr</t>
    </r>
    <r>
      <rPr>
        <b/>
        <sz val="12"/>
        <color theme="1"/>
        <rFont val="Calibri"/>
        <family val="2"/>
      </rPr>
      <t>ž</t>
    </r>
    <r>
      <rPr>
        <b/>
        <sz val="12"/>
        <color theme="1"/>
        <rFont val="Calibri"/>
        <family val="2"/>
        <scheme val="minor"/>
      </rPr>
      <t>i</t>
    </r>
    <r>
      <rPr>
        <b/>
        <sz val="12"/>
        <color theme="1"/>
        <rFont val="Calibri"/>
        <family val="2"/>
      </rPr>
      <t>š</t>
    </r>
    <r>
      <rPr>
        <b/>
        <sz val="12"/>
        <color theme="1"/>
        <rFont val="Calibri"/>
        <family val="2"/>
        <scheme val="minor"/>
      </rPr>
      <t>ta i analize bankabilnosti</t>
    </r>
    <r>
      <rPr>
        <sz val="12"/>
        <color theme="1"/>
        <rFont val="Calibri"/>
        <family val="2"/>
        <scheme val="minor"/>
      </rPr>
      <t xml:space="preserve">,  </t>
    </r>
    <r>
      <rPr>
        <b/>
        <sz val="12"/>
        <color theme="1"/>
        <rFont val="Calibri"/>
        <family val="2"/>
        <scheme val="minor"/>
      </rPr>
      <t>analize pojedinaca/organizacija</t>
    </r>
    <r>
      <rPr>
        <sz val="12"/>
        <color theme="1"/>
        <rFont val="Calibri"/>
        <family val="2"/>
        <scheme val="minor"/>
      </rPr>
      <t xml:space="preserve"> te </t>
    </r>
    <r>
      <rPr>
        <b/>
        <sz val="12"/>
        <color theme="1"/>
        <rFont val="Calibri"/>
        <family val="2"/>
        <scheme val="minor"/>
      </rPr>
      <t>tra</t>
    </r>
    <r>
      <rPr>
        <b/>
        <sz val="12"/>
        <color theme="1"/>
        <rFont val="Calibri"/>
        <family val="2"/>
      </rPr>
      <t>ž</t>
    </r>
    <r>
      <rPr>
        <b/>
        <sz val="12"/>
        <color theme="1"/>
        <rFont val="Calibri"/>
        <family val="2"/>
        <scheme val="minor"/>
      </rPr>
      <t>enim izlaznim specifikacijama</t>
    </r>
    <r>
      <rPr>
        <sz val="12"/>
        <color theme="1"/>
        <rFont val="Calibri"/>
        <family val="2"/>
        <scheme val="minor"/>
      </rPr>
      <t xml:space="preserve"> projekta?</t>
    </r>
  </si>
  <si>
    <r>
      <t>Je li raspolaganje postoje</t>
    </r>
    <r>
      <rPr>
        <sz val="12"/>
        <rFont val="Calibri"/>
        <family val="2"/>
      </rPr>
      <t>ć</t>
    </r>
    <r>
      <rPr>
        <sz val="12"/>
        <rFont val="Calibri"/>
        <family val="2"/>
        <scheme val="minor"/>
      </rPr>
      <t>om imovinom javnog tijela predvi</t>
    </r>
    <r>
      <rPr>
        <sz val="12"/>
        <rFont val="Calibri"/>
        <family val="2"/>
      </rPr>
      <t>đ</t>
    </r>
    <r>
      <rPr>
        <sz val="12"/>
        <rFont val="Calibri"/>
        <family val="2"/>
        <scheme val="minor"/>
      </rPr>
      <t>eno kao potencijalni izvor financiranja?</t>
    </r>
  </si>
  <si>
    <r>
      <t>Provo</t>
    </r>
    <r>
      <rPr>
        <b/>
        <sz val="12"/>
        <color theme="1"/>
        <rFont val="Calibri"/>
        <family val="2"/>
      </rPr>
      <t>đ</t>
    </r>
    <r>
      <rPr>
        <b/>
        <sz val="12"/>
        <color theme="1"/>
        <rFont val="Calibri"/>
        <family val="2"/>
        <scheme val="minor"/>
      </rPr>
      <t>enje ispitivanja tr</t>
    </r>
    <r>
      <rPr>
        <b/>
        <sz val="12"/>
        <color theme="1"/>
        <rFont val="Calibri"/>
        <family val="2"/>
      </rPr>
      <t>ž</t>
    </r>
    <r>
      <rPr>
        <b/>
        <sz val="12"/>
        <color theme="1"/>
        <rFont val="Calibri"/>
        <family val="2"/>
        <scheme val="minor"/>
      </rPr>
      <t>i</t>
    </r>
    <r>
      <rPr>
        <b/>
        <sz val="12"/>
        <color theme="1"/>
        <rFont val="Calibri"/>
        <family val="2"/>
      </rPr>
      <t>š</t>
    </r>
    <r>
      <rPr>
        <b/>
        <sz val="12"/>
        <color theme="1"/>
        <rFont val="Calibri"/>
        <family val="2"/>
        <scheme val="minor"/>
      </rPr>
      <t>ta i analize bankabilnosti</t>
    </r>
  </si>
  <si>
    <r>
      <t>Je li provedena analiza radi procjene sposobnosti izvoditelja radova i pru</t>
    </r>
    <r>
      <rPr>
        <b/>
        <sz val="12"/>
        <color theme="1"/>
        <rFont val="Calibri"/>
        <family val="2"/>
      </rPr>
      <t>ž</t>
    </r>
    <r>
      <rPr>
        <b/>
        <sz val="12"/>
        <color theme="1"/>
        <rFont val="Calibri"/>
        <family val="2"/>
        <scheme val="minor"/>
      </rPr>
      <t>atelja usluga da izgrade i upravljaju projektom?</t>
    </r>
  </si>
  <si>
    <r>
      <t>Da li analiza pokriva sve potencijalne izvore financiranja (npr. komercijalne banke, me</t>
    </r>
    <r>
      <rPr>
        <sz val="12"/>
        <color theme="1"/>
        <rFont val="Calibri"/>
        <family val="2"/>
      </rPr>
      <t>đ</t>
    </r>
    <r>
      <rPr>
        <sz val="12"/>
        <color theme="1"/>
        <rFont val="Calibri"/>
        <family val="2"/>
        <scheme val="minor"/>
      </rPr>
      <t>unarodne ili doma</t>
    </r>
    <r>
      <rPr>
        <sz val="12"/>
        <color theme="1"/>
        <rFont val="Calibri"/>
        <family val="2"/>
      </rPr>
      <t>ć</t>
    </r>
    <r>
      <rPr>
        <sz val="12"/>
        <color theme="1"/>
        <rFont val="Calibri"/>
        <family val="2"/>
        <scheme val="minor"/>
      </rPr>
      <t>e javne financijske institucije, kapitalne ulaga</t>
    </r>
    <r>
      <rPr>
        <sz val="12"/>
        <color theme="1"/>
        <rFont val="Calibri"/>
        <family val="2"/>
      </rPr>
      <t>č</t>
    </r>
    <r>
      <rPr>
        <sz val="12"/>
        <color theme="1"/>
        <rFont val="Calibri"/>
        <family val="2"/>
        <scheme val="minor"/>
      </rPr>
      <t>e) za projekt?</t>
    </r>
  </si>
  <si>
    <r>
      <t>Da li analiza ocjenjuje ho</t>
    </r>
    <r>
      <rPr>
        <sz val="12"/>
        <color theme="1"/>
        <rFont val="Calibri"/>
        <family val="2"/>
      </rPr>
      <t>ć</t>
    </r>
    <r>
      <rPr>
        <sz val="12"/>
        <color theme="1"/>
        <rFont val="Calibri"/>
        <family val="2"/>
        <scheme val="minor"/>
      </rPr>
      <t>e li kreditori biti zadovoljni s financijskim stanjem i tehni</t>
    </r>
    <r>
      <rPr>
        <sz val="12"/>
        <color theme="1"/>
        <rFont val="Calibri"/>
        <family val="2"/>
      </rPr>
      <t>č</t>
    </r>
    <r>
      <rPr>
        <sz val="12"/>
        <color theme="1"/>
        <rFont val="Calibri"/>
        <family val="2"/>
        <scheme val="minor"/>
      </rPr>
      <t>kim kapacitetima potencijalnih izvoditelja radova i pru</t>
    </r>
    <r>
      <rPr>
        <sz val="12"/>
        <color theme="1"/>
        <rFont val="Calibri"/>
        <family val="2"/>
      </rPr>
      <t>ž</t>
    </r>
    <r>
      <rPr>
        <sz val="12"/>
        <color theme="1"/>
        <rFont val="Calibri"/>
        <family val="2"/>
        <scheme val="minor"/>
      </rPr>
      <t>atelja usluga?</t>
    </r>
  </si>
  <si>
    <r>
      <t>Da li sveukupna analiza tr</t>
    </r>
    <r>
      <rPr>
        <b/>
        <sz val="12"/>
        <color theme="1"/>
        <rFont val="Calibri"/>
        <family val="2"/>
      </rPr>
      <t>ž</t>
    </r>
    <r>
      <rPr>
        <b/>
        <sz val="12"/>
        <color theme="1"/>
        <rFont val="Calibri"/>
        <family val="2"/>
        <scheme val="minor"/>
      </rPr>
      <t>i</t>
    </r>
    <r>
      <rPr>
        <b/>
        <sz val="12"/>
        <color theme="1"/>
        <rFont val="Calibri"/>
        <family val="2"/>
      </rPr>
      <t>š</t>
    </r>
    <r>
      <rPr>
        <b/>
        <sz val="12"/>
        <color theme="1"/>
        <rFont val="Calibri"/>
        <family val="2"/>
        <scheme val="minor"/>
      </rPr>
      <t xml:space="preserve">ta ocjenjuje je li vjerojatno da </t>
    </r>
    <r>
      <rPr>
        <b/>
        <sz val="12"/>
        <color theme="1"/>
        <rFont val="Calibri"/>
        <family val="2"/>
      </rPr>
      <t>ć</t>
    </r>
    <r>
      <rPr>
        <b/>
        <sz val="12"/>
        <color theme="1"/>
        <rFont val="Calibri"/>
        <family val="2"/>
        <scheme val="minor"/>
      </rPr>
      <t>e postojati jaka razina konkurencije izme</t>
    </r>
    <r>
      <rPr>
        <b/>
        <sz val="12"/>
        <color theme="1"/>
        <rFont val="Calibri"/>
        <family val="2"/>
      </rPr>
      <t>đu</t>
    </r>
    <r>
      <rPr>
        <b/>
        <sz val="12"/>
        <color theme="1"/>
        <rFont val="Calibri"/>
        <family val="2"/>
        <scheme val="minor"/>
      </rPr>
      <t xml:space="preserve"> ponuditelja u nabavi projekta?</t>
    </r>
  </si>
  <si>
    <r>
      <t>Da li je JPP opcija bila uspore</t>
    </r>
    <r>
      <rPr>
        <b/>
        <sz val="12"/>
        <color theme="1"/>
        <rFont val="Calibri"/>
        <family val="2"/>
      </rPr>
      <t>đ</t>
    </r>
    <r>
      <rPr>
        <b/>
        <sz val="12"/>
        <color theme="1"/>
        <rFont val="Calibri"/>
        <family val="2"/>
        <scheme val="minor"/>
      </rPr>
      <t>ena s alternativnim privatnim i javnim opcijama isporuke projekta?</t>
    </r>
  </si>
  <si>
    <r>
      <t>Da li je procjena uklju</t>
    </r>
    <r>
      <rPr>
        <sz val="12"/>
        <rFont val="Calibri"/>
        <family val="2"/>
      </rPr>
      <t>č</t>
    </r>
    <r>
      <rPr>
        <sz val="12"/>
        <rFont val="Calibri"/>
        <family val="2"/>
        <scheme val="minor"/>
      </rPr>
      <t>ila uspore</t>
    </r>
    <r>
      <rPr>
        <sz val="12"/>
        <rFont val="Calibri"/>
        <family val="2"/>
      </rPr>
      <t>đ</t>
    </r>
    <r>
      <rPr>
        <sz val="12"/>
        <rFont val="Calibri"/>
        <family val="2"/>
        <scheme val="minor"/>
      </rPr>
      <t>ivanje sveukupnih dugoro</t>
    </r>
    <r>
      <rPr>
        <sz val="12"/>
        <rFont val="Calibri"/>
        <family val="2"/>
      </rPr>
      <t>čn</t>
    </r>
    <r>
      <rPr>
        <sz val="12"/>
        <rFont val="Calibri"/>
        <family val="2"/>
        <scheme val="minor"/>
      </rPr>
      <t>ih tro</t>
    </r>
    <r>
      <rPr>
        <sz val="12"/>
        <rFont val="Calibri"/>
        <family val="2"/>
      </rPr>
      <t>š</t>
    </r>
    <r>
      <rPr>
        <sz val="12"/>
        <rFont val="Calibri"/>
        <family val="2"/>
        <scheme val="minor"/>
      </rPr>
      <t>kova razli</t>
    </r>
    <r>
      <rPr>
        <sz val="12"/>
        <rFont val="Calibri"/>
        <family val="2"/>
      </rPr>
      <t>č</t>
    </r>
    <r>
      <rPr>
        <sz val="12"/>
        <rFont val="Calibri"/>
        <family val="2"/>
        <scheme val="minor"/>
      </rPr>
      <t>itih opcija isporuke projekta sli</t>
    </r>
    <r>
      <rPr>
        <sz val="12"/>
        <rFont val="Calibri"/>
        <family val="2"/>
      </rPr>
      <t>č</t>
    </r>
    <r>
      <rPr>
        <sz val="12"/>
        <rFont val="Calibri"/>
        <family val="2"/>
        <scheme val="minor"/>
      </rPr>
      <t>nog opsega i zahtjeva za uslugom?</t>
    </r>
  </si>
  <si>
    <r>
      <t>Da li je procjena uklju</t>
    </r>
    <r>
      <rPr>
        <sz val="12"/>
        <rFont val="Calibri"/>
        <family val="2"/>
      </rPr>
      <t>č</t>
    </r>
    <r>
      <rPr>
        <sz val="12"/>
        <rFont val="Calibri"/>
        <family val="2"/>
        <scheme val="minor"/>
      </rPr>
      <t>ila razinu konkurencije na tr</t>
    </r>
    <r>
      <rPr>
        <sz val="12"/>
        <rFont val="Calibri"/>
        <family val="2"/>
      </rPr>
      <t>ž</t>
    </r>
    <r>
      <rPr>
        <sz val="12"/>
        <rFont val="Calibri"/>
        <family val="2"/>
        <scheme val="minor"/>
      </rPr>
      <t>i</t>
    </r>
    <r>
      <rPr>
        <sz val="12"/>
        <rFont val="Calibri"/>
        <family val="2"/>
      </rPr>
      <t>š</t>
    </r>
    <r>
      <rPr>
        <sz val="12"/>
        <rFont val="Calibri"/>
        <family val="2"/>
        <scheme val="minor"/>
      </rPr>
      <t xml:space="preserve">tu za svaku od opcija isporuke projekta? (pogledajte </t>
    </r>
    <r>
      <rPr>
        <b/>
        <sz val="12"/>
        <rFont val="Calibri"/>
        <family val="2"/>
        <scheme val="minor"/>
      </rPr>
      <t>Provo</t>
    </r>
    <r>
      <rPr>
        <b/>
        <sz val="12"/>
        <rFont val="Calibri"/>
        <family val="2"/>
      </rPr>
      <t>đ</t>
    </r>
    <r>
      <rPr>
        <b/>
        <sz val="12"/>
        <rFont val="Calibri"/>
        <family val="2"/>
        <scheme val="minor"/>
      </rPr>
      <t>enje ispitivanja tr</t>
    </r>
    <r>
      <rPr>
        <b/>
        <sz val="12"/>
        <rFont val="Calibri"/>
        <family val="2"/>
      </rPr>
      <t>ž</t>
    </r>
    <r>
      <rPr>
        <b/>
        <sz val="12"/>
        <rFont val="Calibri"/>
        <family val="2"/>
        <scheme val="minor"/>
      </rPr>
      <t>i</t>
    </r>
    <r>
      <rPr>
        <b/>
        <sz val="12"/>
        <rFont val="Calibri"/>
        <family val="2"/>
      </rPr>
      <t>š</t>
    </r>
    <r>
      <rPr>
        <b/>
        <sz val="12"/>
        <rFont val="Calibri"/>
        <family val="2"/>
        <scheme val="minor"/>
      </rPr>
      <t>ta i analize bankabilnosti)</t>
    </r>
  </si>
  <si>
    <t>Postupak za završetak građenja?</t>
  </si>
  <si>
    <t>Događaji više sile?</t>
  </si>
  <si>
    <r>
      <t>Direktni sporazum s kreditorima i pravo kreditora na preuzimanje projekta (</t>
    </r>
    <r>
      <rPr>
        <i/>
        <sz val="12"/>
        <color rgb="FF000000"/>
        <rFont val="Calibri"/>
        <family val="2"/>
      </rPr>
      <t>"step-in"</t>
    </r>
    <r>
      <rPr>
        <sz val="12"/>
        <color rgb="FF000000"/>
        <rFont val="Calibri"/>
        <family val="2"/>
      </rPr>
      <t>)?</t>
    </r>
  </si>
  <si>
    <r>
      <t>Pravo javnog tijela na preuzimanje projekta (</t>
    </r>
    <r>
      <rPr>
        <i/>
        <sz val="12"/>
        <color rgb="FF000000"/>
        <rFont val="Calibri"/>
        <family val="2"/>
      </rPr>
      <t>"step-in"</t>
    </r>
    <r>
      <rPr>
        <sz val="12"/>
        <color rgb="FF000000"/>
        <rFont val="Calibri"/>
        <family val="2"/>
      </rPr>
      <t>)?</t>
    </r>
  </si>
  <si>
    <r>
      <t>Da li procjena potvr</t>
    </r>
    <r>
      <rPr>
        <b/>
        <sz val="12"/>
        <color theme="1"/>
        <rFont val="Calibri"/>
        <family val="2"/>
      </rPr>
      <t>đ</t>
    </r>
    <r>
      <rPr>
        <b/>
        <sz val="12"/>
        <color theme="1"/>
        <rFont val="Calibri"/>
        <family val="2"/>
        <scheme val="minor"/>
      </rPr>
      <t>uje da ce JPP opcija ostvariti najbolju vrijednost za novac?</t>
    </r>
  </si>
  <si>
    <t>Je li procijenjena razina interesa/kapaciteta privatnog sektora (npr. izvoditelja radova, kreditora) za sudjelovanje u projektu?</t>
  </si>
  <si>
    <r>
      <t>Jesu li sve procjene a</t>
    </r>
    <r>
      <rPr>
        <b/>
        <sz val="12"/>
        <color theme="1"/>
        <rFont val="Calibri"/>
        <family val="2"/>
      </rPr>
      <t>ž</t>
    </r>
    <r>
      <rPr>
        <b/>
        <sz val="12"/>
        <color theme="1"/>
        <rFont val="Calibri"/>
        <family val="2"/>
        <scheme val="minor"/>
      </rPr>
      <t>urirane i me</t>
    </r>
    <r>
      <rPr>
        <b/>
        <sz val="12"/>
        <color theme="1"/>
        <rFont val="Calibri"/>
        <family val="2"/>
      </rPr>
      <t>đ</t>
    </r>
    <r>
      <rPr>
        <b/>
        <sz val="12"/>
        <color theme="1"/>
        <rFont val="Calibri"/>
        <family val="2"/>
        <scheme val="minor"/>
      </rPr>
      <t>usobno uskla</t>
    </r>
    <r>
      <rPr>
        <b/>
        <sz val="12"/>
        <color theme="1"/>
        <rFont val="Calibri"/>
        <family val="2"/>
      </rPr>
      <t>đ</t>
    </r>
    <r>
      <rPr>
        <b/>
        <sz val="12"/>
        <color theme="1"/>
        <rFont val="Calibri"/>
        <family val="2"/>
        <scheme val="minor"/>
      </rPr>
      <t>ene, posebno povratne informacije od zainteresiranih pojedinaca/organizacija, priu</t>
    </r>
    <r>
      <rPr>
        <b/>
        <sz val="12"/>
        <color theme="1"/>
        <rFont val="Calibri"/>
        <family val="2"/>
      </rPr>
      <t>š</t>
    </r>
    <r>
      <rPr>
        <b/>
        <sz val="12"/>
        <color theme="1"/>
        <rFont val="Calibri"/>
        <family val="2"/>
        <scheme val="minor"/>
      </rPr>
      <t>tivost, postupanje s rizicima, ispitivanje tr</t>
    </r>
    <r>
      <rPr>
        <b/>
        <sz val="12"/>
        <color theme="1"/>
        <rFont val="Calibri"/>
        <family val="2"/>
      </rPr>
      <t>ž</t>
    </r>
    <r>
      <rPr>
        <b/>
        <sz val="12"/>
        <color theme="1"/>
        <rFont val="Calibri"/>
        <family val="2"/>
        <scheme val="minor"/>
      </rPr>
      <t>i</t>
    </r>
    <r>
      <rPr>
        <b/>
        <sz val="12"/>
        <color theme="1"/>
        <rFont val="Calibri"/>
        <family val="2"/>
      </rPr>
      <t>š</t>
    </r>
    <r>
      <rPr>
        <b/>
        <sz val="12"/>
        <color theme="1"/>
        <rFont val="Calibri"/>
        <family val="2"/>
        <scheme val="minor"/>
      </rPr>
      <t>ta, bankabilnost, vrijednost za novac, kapacitet/dostupnost tima, raspored aktivnosti te izlazne specifikacije usluge?</t>
    </r>
  </si>
  <si>
    <r>
      <t>Je li provedeno istra</t>
    </r>
    <r>
      <rPr>
        <b/>
        <sz val="12"/>
        <color theme="1"/>
        <rFont val="Calibri"/>
        <family val="2"/>
      </rPr>
      <t>ž</t>
    </r>
    <r>
      <rPr>
        <b/>
        <sz val="12"/>
        <color theme="1"/>
        <rFont val="Calibri"/>
        <family val="2"/>
        <scheme val="minor"/>
      </rPr>
      <t>ivanje radi identificiranja usporedivih projekata (npr. veli</t>
    </r>
    <r>
      <rPr>
        <b/>
        <sz val="12"/>
        <color theme="1"/>
        <rFont val="Calibri"/>
        <family val="2"/>
      </rPr>
      <t>č</t>
    </r>
    <r>
      <rPr>
        <b/>
        <sz val="12"/>
        <color theme="1"/>
        <rFont val="Calibri"/>
        <family val="2"/>
        <scheme val="minor"/>
      </rPr>
      <t xml:space="preserve">ina, sektor, profil rizika) koji su nedavno financirani u zemlji ili </t>
    </r>
    <r>
      <rPr>
        <b/>
        <sz val="12"/>
        <color theme="1"/>
        <rFont val="Calibri"/>
        <family val="2"/>
      </rPr>
      <t>š</t>
    </r>
    <r>
      <rPr>
        <b/>
        <sz val="12"/>
        <color theme="1"/>
        <rFont val="Calibri"/>
        <family val="2"/>
        <scheme val="minor"/>
      </rPr>
      <t>irem okru</t>
    </r>
    <r>
      <rPr>
        <b/>
        <sz val="12"/>
        <color theme="1"/>
        <rFont val="Calibri"/>
        <family val="2"/>
      </rPr>
      <t>ž</t>
    </r>
    <r>
      <rPr>
        <b/>
        <sz val="12"/>
        <color theme="1"/>
        <rFont val="Calibri"/>
        <family val="2"/>
        <scheme val="minor"/>
      </rPr>
      <t>enju?</t>
    </r>
  </si>
  <si>
    <t>Je li investicijska potreba identificirana u lokalnom/nacionalnom planu izgradnje infrastrukturnih objekata ili sektorskom investicijskom programu?</t>
  </si>
  <si>
    <t>Jesu li potencijalna sredstva (uključivo bilo koja proračunska sredstva) potrebna za implementaciju investicije identificirana u planu izgradnje infrastrukturnih objekata/investicijskom programu?</t>
  </si>
  <si>
    <t>Je li napravljena preliminarna studija potreba za predmetnom investicijom?</t>
  </si>
  <si>
    <t>Postoji li proces koji će osigurati da se povratne informacije dobivene konzultacijama uzimaju u obzir kroz cijelo vrijeme procesa pripreme projekta?</t>
  </si>
  <si>
    <t>Je li pripremljen plan rada i komunikacije s pojedincima/organizacijama?</t>
  </si>
  <si>
    <t>Ja li provedena analiza koja pokazuje da se investicijske potrebe mogu izraziti u obliku izlaznih specifikacija usluge te definirati u ugovornim odredbama?</t>
  </si>
  <si>
    <t>Je li provedena prethodna analiza da li je javno tijelo nadležno za nabavu usluga i zaključenje ugovora o JPP-u te povezanih ugovora?</t>
  </si>
  <si>
    <t>Postoji li suglasnost o okviru i zahtjevima investicije?</t>
  </si>
  <si>
    <t>Je li Voditelj projektnog tima posvećen projektu puno radno vrijeme?</t>
  </si>
  <si>
    <t>Da li ova analiza sadrži ljudske resurse dostupne u javnom tijelu i javnom sektoru te vanjske usluge konzultanata koje trebaju biti ugovorene?</t>
  </si>
  <si>
    <t>Je li proračun za vanjske usluge konzultanata utemeljen na procjeni tržisnih troškova?</t>
  </si>
  <si>
    <t>Jesu li konzultanti odabrani u postupku javnog nadmetanja?</t>
  </si>
  <si>
    <t>Jesu li procijenjeni ukupni životni troškovi projekta?</t>
  </si>
  <si>
    <t>Da li analiza pokriva sve faze projekta i sve grupe rizika (npr. pravni, tehnički, financijski, rizici okoliša)?</t>
  </si>
  <si>
    <t>Da li analiza ocjenjuje hoće li kreditori vjerojatno zahtijevati garancije javnog tijela (npr. garanciju minimalne potražnje)?</t>
  </si>
  <si>
    <t>Raniji prestanak ugovora o JPP-u i plaćanje naknada za slučaj raskida ugovora?</t>
  </si>
  <si>
    <t>Vraćanje imovine projekta javnom tijelu prilikom isteka ugovora o JPP-u?</t>
  </si>
  <si>
    <r>
      <t>Je li plan izgradnje infrastrukturnih objekata/sektorski investicijski program odobren od središnje ili lokalne vlasti?</t>
    </r>
    <r>
      <rPr>
        <sz val="12"/>
        <color theme="1"/>
        <rFont val="Calibri"/>
        <family val="2"/>
        <scheme val="minor"/>
      </rPr>
      <t/>
    </r>
  </si>
  <si>
    <t>Je li procijenjena stabilnost investicijskog okvira i izlaznih specifikacija kroz kraće/srednjoročno vrijeme?</t>
  </si>
  <si>
    <t>Jesu li te izlazne specifikacije usluge razvijene uzimajući u obzir postojeće slučajeve ili raspoložive sektorske upute/praksu?</t>
  </si>
  <si>
    <r>
      <t>Da li analiza troškova uključuje kapitalne troškove, troškove poslovanja i održavanja, troškove životnog ciklusa gra</t>
    </r>
    <r>
      <rPr>
        <sz val="12"/>
        <rFont val="Calibri"/>
        <family val="2"/>
      </rPr>
      <t>đevine</t>
    </r>
    <r>
      <rPr>
        <sz val="12"/>
        <rFont val="Calibri"/>
        <family val="2"/>
        <scheme val="minor"/>
      </rPr>
      <t>, troškove financiranja, troškove dostupnosti zemljišta, troškove javnog sektora za upravljanje projektom, troškove osiguranja, troškove pripreme projekta, transakcijske troškove i poreze?</t>
    </r>
  </si>
  <si>
    <r>
      <t>Je li u javnom tijelu odabrana osoba odgovaraju</t>
    </r>
    <r>
      <rPr>
        <sz val="12"/>
        <color theme="1"/>
        <rFont val="Calibri"/>
        <family val="2"/>
      </rPr>
      <t>ć</t>
    </r>
    <r>
      <rPr>
        <sz val="12"/>
        <color theme="1"/>
        <rFont val="Calibri"/>
        <family val="2"/>
        <scheme val="minor"/>
      </rPr>
      <t>ih ovlasti koja ce voditi stru</t>
    </r>
    <r>
      <rPr>
        <sz val="12"/>
        <color theme="1"/>
        <rFont val="Calibri"/>
        <family val="2"/>
      </rPr>
      <t>čno povjerenstvo (stručnu komisiju)</t>
    </r>
    <r>
      <rPr>
        <sz val="12"/>
        <color theme="1"/>
        <rFont val="Calibri"/>
        <family val="2"/>
        <scheme val="minor"/>
      </rPr>
      <t xml:space="preserve"> te</t>
    </r>
    <r>
      <rPr>
        <sz val="12"/>
        <color rgb="FFFF0000"/>
        <rFont val="Calibri"/>
        <family val="2"/>
        <scheme val="minor"/>
      </rPr>
      <t xml:space="preserve"> </t>
    </r>
    <r>
      <rPr>
        <sz val="12"/>
        <rFont val="Calibri"/>
        <family val="2"/>
        <scheme val="minor"/>
      </rPr>
      <t>preuzeti ukupnu odgovornost za realizaciju projekta</t>
    </r>
    <r>
      <rPr>
        <sz val="12"/>
        <color theme="1"/>
        <rFont val="Calibri"/>
        <family val="2"/>
        <scheme val="minor"/>
      </rPr>
      <t>?</t>
    </r>
  </si>
  <si>
    <r>
      <t xml:space="preserve">Jesu li odabrani ostali </t>
    </r>
    <r>
      <rPr>
        <sz val="12"/>
        <color theme="1"/>
        <rFont val="Calibri"/>
        <family val="2"/>
      </rPr>
      <t>č</t>
    </r>
    <r>
      <rPr>
        <sz val="12"/>
        <color theme="1"/>
        <rFont val="Calibri"/>
        <family val="2"/>
        <scheme val="minor"/>
      </rPr>
      <t>lanovi stručnog povjerenstva (stru</t>
    </r>
    <r>
      <rPr>
        <sz val="12"/>
        <color theme="1"/>
        <rFont val="Calibri"/>
        <family val="2"/>
      </rPr>
      <t>č</t>
    </r>
    <r>
      <rPr>
        <sz val="12"/>
        <color theme="1"/>
        <rFont val="Calibri"/>
        <family val="2"/>
        <scheme val="minor"/>
      </rPr>
      <t>ne komisije) u skladu s njihovom raspolozivo</t>
    </r>
    <r>
      <rPr>
        <sz val="12"/>
        <color theme="1"/>
        <rFont val="Calibri"/>
        <family val="2"/>
      </rPr>
      <t>šć</t>
    </r>
    <r>
      <rPr>
        <sz val="12"/>
        <color theme="1"/>
        <rFont val="Calibri"/>
        <family val="2"/>
        <scheme val="minor"/>
      </rPr>
      <t>u te sposobno</t>
    </r>
    <r>
      <rPr>
        <sz val="12"/>
        <color theme="1"/>
        <rFont val="Calibri"/>
        <family val="2"/>
      </rPr>
      <t>šć</t>
    </r>
    <r>
      <rPr>
        <sz val="12"/>
        <color theme="1"/>
        <rFont val="Calibri"/>
        <family val="2"/>
        <scheme val="minor"/>
      </rPr>
      <t>u da upravljaju i donose odluke za vrijeme faza pripreme i nabave projekta do potpisa ugovora.</t>
    </r>
  </si>
  <si>
    <r>
      <t>Jesu li pravila postupanja stru</t>
    </r>
    <r>
      <rPr>
        <sz val="12"/>
        <color theme="1"/>
        <rFont val="Calibri"/>
        <family val="2"/>
      </rPr>
      <t>čnog povjerenstva (stručne komisije)</t>
    </r>
    <r>
      <rPr>
        <sz val="12"/>
        <color theme="1"/>
        <rFont val="Calibri"/>
        <family val="2"/>
        <scheme val="minor"/>
      </rPr>
      <t xml:space="preserve"> dogovorena u nadle</t>
    </r>
    <r>
      <rPr>
        <sz val="12"/>
        <color theme="1"/>
        <rFont val="Calibri"/>
        <family val="2"/>
      </rPr>
      <t>ž</t>
    </r>
    <r>
      <rPr>
        <sz val="12"/>
        <color theme="1"/>
        <rFont val="Calibri"/>
        <family val="2"/>
        <scheme val="minor"/>
      </rPr>
      <t>nom javnom tijelu?</t>
    </r>
  </si>
  <si>
    <r>
      <t>Je li u novije vrijeme provedena analiza pomo</t>
    </r>
    <r>
      <rPr>
        <sz val="12"/>
        <color theme="1"/>
        <rFont val="Calibri"/>
        <family val="2"/>
      </rPr>
      <t>ću opć</t>
    </r>
    <r>
      <rPr>
        <sz val="12"/>
        <color theme="1"/>
        <rFont val="Calibri"/>
        <family val="2"/>
        <scheme val="minor"/>
      </rPr>
      <t>enito priznate metodologije analize tro</t>
    </r>
    <r>
      <rPr>
        <sz val="12"/>
        <color theme="1"/>
        <rFont val="Calibri"/>
        <family val="2"/>
      </rPr>
      <t>š</t>
    </r>
    <r>
      <rPr>
        <sz val="12"/>
        <color theme="1"/>
        <rFont val="Calibri"/>
        <family val="2"/>
        <scheme val="minor"/>
      </rPr>
      <t>kova-koristi?</t>
    </r>
  </si>
  <si>
    <r>
      <t>Je li odobren prora</t>
    </r>
    <r>
      <rPr>
        <sz val="12"/>
        <color theme="1"/>
        <rFont val="Calibri"/>
        <family val="2"/>
      </rPr>
      <t>č</t>
    </r>
    <r>
      <rPr>
        <sz val="12"/>
        <color theme="1"/>
        <rFont val="Calibri"/>
        <family val="2"/>
        <scheme val="minor"/>
      </rPr>
      <t xml:space="preserve">un koji </t>
    </r>
    <r>
      <rPr>
        <sz val="12"/>
        <color theme="1"/>
        <rFont val="Calibri"/>
        <family val="2"/>
      </rPr>
      <t>ć</t>
    </r>
    <r>
      <rPr>
        <sz val="12"/>
        <color theme="1"/>
        <rFont val="Calibri"/>
        <family val="2"/>
        <scheme val="minor"/>
      </rPr>
      <t>e pokriti potrebne ljudske resurse?</t>
    </r>
  </si>
  <si>
    <r>
      <t xml:space="preserve">Imaju li pojedinci iz konzultantskih kompanija, koji </t>
    </r>
    <r>
      <rPr>
        <sz val="12"/>
        <color theme="1"/>
        <rFont val="Calibri"/>
        <family val="2"/>
      </rPr>
      <t>će raditi na projektu</t>
    </r>
    <r>
      <rPr>
        <sz val="12"/>
        <color theme="1"/>
        <rFont val="Calibri"/>
        <family val="2"/>
        <scheme val="minor"/>
      </rPr>
      <t>, dokazano iskustvo i stru</t>
    </r>
    <r>
      <rPr>
        <sz val="12"/>
        <color theme="1"/>
        <rFont val="Calibri"/>
        <family val="2"/>
      </rPr>
      <t>č</t>
    </r>
    <r>
      <rPr>
        <sz val="12"/>
        <color theme="1"/>
        <rFont val="Calibri"/>
        <family val="2"/>
        <scheme val="minor"/>
      </rPr>
      <t>nost u svojim podru</t>
    </r>
    <r>
      <rPr>
        <sz val="12"/>
        <color theme="1"/>
        <rFont val="Calibri"/>
        <family val="2"/>
      </rPr>
      <t>č</t>
    </r>
    <r>
      <rPr>
        <sz val="12"/>
        <color theme="1"/>
        <rFont val="Calibri"/>
        <family val="2"/>
        <scheme val="minor"/>
      </rPr>
      <t>jima?</t>
    </r>
  </si>
  <si>
    <r>
      <t>Je li osnovano stru</t>
    </r>
    <r>
      <rPr>
        <b/>
        <sz val="12"/>
        <color theme="1"/>
        <rFont val="Calibri"/>
        <family val="2"/>
      </rPr>
      <t>čno povjerenstvo (stručna komisija)</t>
    </r>
    <r>
      <rPr>
        <b/>
        <sz val="12"/>
        <color theme="1"/>
        <rFont val="Calibri"/>
        <family val="2"/>
        <scheme val="minor"/>
      </rPr>
      <t xml:space="preserve"> koja </t>
    </r>
    <r>
      <rPr>
        <b/>
        <sz val="12"/>
        <color theme="1"/>
        <rFont val="Calibri"/>
        <family val="2"/>
      </rPr>
      <t>ć</t>
    </r>
    <r>
      <rPr>
        <b/>
        <sz val="12"/>
        <color theme="1"/>
        <rFont val="Calibri"/>
        <family val="2"/>
        <scheme val="minor"/>
      </rPr>
      <t>e nadgledati pripremu projekta i proces javne nabave?</t>
    </r>
  </si>
  <si>
    <t>Postoji li postupak za zapisivanje bilo koje izmjene tehničkih karakteristika i ugovornih odredbi projekta za vrijeme njegove pripreme?</t>
  </si>
  <si>
    <r>
      <t>Da li je raspored aktivnosti u potpunosti prihva</t>
    </r>
    <r>
      <rPr>
        <sz val="12"/>
        <color theme="1"/>
        <rFont val="Calibri"/>
        <family val="2"/>
      </rPr>
      <t>ć</t>
    </r>
    <r>
      <rPr>
        <sz val="12"/>
        <color theme="1"/>
        <rFont val="Calibri"/>
        <family val="2"/>
        <scheme val="minor"/>
      </rPr>
      <t>en i odobren od stru</t>
    </r>
    <r>
      <rPr>
        <sz val="12"/>
        <color theme="1"/>
        <rFont val="Calibri"/>
        <family val="2"/>
      </rPr>
      <t>čnog povjerenstva (stručne komisije)</t>
    </r>
    <r>
      <rPr>
        <sz val="12"/>
        <color theme="1"/>
        <rFont val="Calibri"/>
        <family val="2"/>
        <scheme val="minor"/>
      </rPr>
      <t xml:space="preserve"> te odgovaraju</t>
    </r>
    <r>
      <rPr>
        <sz val="12"/>
        <color theme="1"/>
        <rFont val="Calibri"/>
        <family val="2"/>
      </rPr>
      <t>ć</t>
    </r>
    <r>
      <rPr>
        <sz val="12"/>
        <color theme="1"/>
        <rFont val="Calibri"/>
        <family val="2"/>
        <scheme val="minor"/>
      </rPr>
      <t>eg javnog tijela?</t>
    </r>
  </si>
  <si>
    <r>
      <t>Je li procijenjena dostupnost i pravovremenost - "</t>
    </r>
    <r>
      <rPr>
        <i/>
        <sz val="12"/>
        <rFont val="Calibri"/>
        <family val="2"/>
        <scheme val="minor"/>
      </rPr>
      <t>tajming</t>
    </r>
    <r>
      <rPr>
        <sz val="12"/>
        <rFont val="Calibri"/>
        <family val="2"/>
        <scheme val="minor"/>
      </rPr>
      <t>" unutarnjih prora</t>
    </r>
    <r>
      <rPr>
        <sz val="12"/>
        <rFont val="Calibri"/>
        <family val="2"/>
      </rPr>
      <t>č</t>
    </r>
    <r>
      <rPr>
        <sz val="12"/>
        <rFont val="Calibri"/>
        <family val="2"/>
        <scheme val="minor"/>
      </rPr>
      <t>unskih sredstava za financiranje dijela kapitalnih tro</t>
    </r>
    <r>
      <rPr>
        <sz val="12"/>
        <rFont val="Calibri"/>
        <family val="2"/>
      </rPr>
      <t>š</t>
    </r>
    <r>
      <rPr>
        <sz val="12"/>
        <rFont val="Calibri"/>
        <family val="2"/>
        <scheme val="minor"/>
      </rPr>
      <t>kova projekta?</t>
    </r>
  </si>
  <si>
    <r>
      <t>Ako DA, je li provedena analiza radi procjene vrijednosti i pravovremenosti - "</t>
    </r>
    <r>
      <rPr>
        <i/>
        <sz val="12"/>
        <color theme="1"/>
        <rFont val="Calibri"/>
        <family val="2"/>
        <scheme val="minor"/>
      </rPr>
      <t>tajminga</t>
    </r>
    <r>
      <rPr>
        <sz val="12"/>
        <color theme="1"/>
        <rFont val="Calibri"/>
        <family val="2"/>
        <scheme val="minor"/>
      </rPr>
      <t>" povezanih prihoda?</t>
    </r>
  </si>
  <si>
    <r>
      <t>Je li pripremljen financijski model radi procjene ho</t>
    </r>
    <r>
      <rPr>
        <sz val="12"/>
        <color theme="1"/>
        <rFont val="Calibri"/>
        <family val="2"/>
      </rPr>
      <t>ć</t>
    </r>
    <r>
      <rPr>
        <sz val="12"/>
        <color theme="1"/>
        <rFont val="Calibri"/>
        <family val="2"/>
        <scheme val="minor"/>
      </rPr>
      <t>e li identificirani izvori financiranja pokriti tro</t>
    </r>
    <r>
      <rPr>
        <sz val="12"/>
        <color theme="1"/>
        <rFont val="Calibri"/>
        <family val="2"/>
      </rPr>
      <t>š</t>
    </r>
    <r>
      <rPr>
        <sz val="12"/>
        <color theme="1"/>
        <rFont val="Calibri"/>
        <family val="2"/>
        <scheme val="minor"/>
      </rPr>
      <t xml:space="preserve">kove projekta, kada bude potrebno, za vrijeme cjelokupnog </t>
    </r>
    <r>
      <rPr>
        <sz val="12"/>
        <color theme="1"/>
        <rFont val="Calibri"/>
        <family val="2"/>
      </rPr>
      <t>ž</t>
    </r>
    <r>
      <rPr>
        <sz val="12"/>
        <color theme="1"/>
        <rFont val="Calibri"/>
        <family val="2"/>
        <scheme val="minor"/>
      </rPr>
      <t>ivotnog vijeka projekta?</t>
    </r>
  </si>
  <si>
    <r>
      <t>Je li procijenjena dostupnost i pravovremenost - "</t>
    </r>
    <r>
      <rPr>
        <i/>
        <sz val="12"/>
        <rFont val="Calibri"/>
        <family val="2"/>
        <scheme val="minor"/>
      </rPr>
      <t>tajming</t>
    </r>
    <r>
      <rPr>
        <sz val="12"/>
        <rFont val="Calibri"/>
        <family val="2"/>
        <scheme val="minor"/>
      </rPr>
      <t>" javnih sredstava (osim sredstava samog javnog partnera) za podr</t>
    </r>
    <r>
      <rPr>
        <sz val="12"/>
        <rFont val="Calibri"/>
        <family val="2"/>
      </rPr>
      <t xml:space="preserve">šku </t>
    </r>
    <r>
      <rPr>
        <sz val="12"/>
        <rFont val="Calibri"/>
        <family val="2"/>
        <scheme val="minor"/>
      </rPr>
      <t xml:space="preserve">redovnom plaćanju naknade tijekom cjelokupnog </t>
    </r>
    <r>
      <rPr>
        <sz val="12"/>
        <rFont val="Calibri"/>
        <family val="2"/>
      </rPr>
      <t>životnog vijeka</t>
    </r>
    <r>
      <rPr>
        <sz val="12"/>
        <rFont val="Calibri"/>
        <family val="2"/>
        <scheme val="minor"/>
      </rPr>
      <t xml:space="preserve"> projekta?</t>
    </r>
  </si>
  <si>
    <r>
      <t xml:space="preserve">Je li uspostavljen proces upravljanja rizicima koji </t>
    </r>
    <r>
      <rPr>
        <b/>
        <sz val="12"/>
        <color theme="1"/>
        <rFont val="Calibri"/>
        <family val="2"/>
      </rPr>
      <t>ć</t>
    </r>
    <r>
      <rPr>
        <b/>
        <sz val="12"/>
        <color theme="1"/>
        <rFont val="Calibri"/>
        <family val="2"/>
        <scheme val="minor"/>
      </rPr>
      <t>e omogu</t>
    </r>
    <r>
      <rPr>
        <b/>
        <sz val="12"/>
        <color theme="1"/>
        <rFont val="Calibri"/>
        <family val="2"/>
      </rPr>
      <t>ć</t>
    </r>
    <r>
      <rPr>
        <b/>
        <sz val="12"/>
        <color theme="1"/>
        <rFont val="Calibri"/>
        <family val="2"/>
        <scheme val="minor"/>
      </rPr>
      <t>iti da rizici projekta  budu pra</t>
    </r>
    <r>
      <rPr>
        <b/>
        <sz val="12"/>
        <color theme="1"/>
        <rFont val="Calibri"/>
        <family val="2"/>
      </rPr>
      <t>ć</t>
    </r>
    <r>
      <rPr>
        <b/>
        <sz val="12"/>
        <color theme="1"/>
        <rFont val="Calibri"/>
        <family val="2"/>
        <scheme val="minor"/>
      </rPr>
      <t>eni, ponovno sagledani i a</t>
    </r>
    <r>
      <rPr>
        <b/>
        <sz val="12"/>
        <color theme="1"/>
        <rFont val="Calibri"/>
        <family val="2"/>
      </rPr>
      <t>ž</t>
    </r>
    <r>
      <rPr>
        <b/>
        <sz val="12"/>
        <color theme="1"/>
        <rFont val="Calibri"/>
        <family val="2"/>
        <scheme val="minor"/>
      </rPr>
      <t>urirani za vrijeme razvoja i poslovanja projekta?</t>
    </r>
  </si>
  <si>
    <r>
      <t>Da li su konzultanti bili uklju</t>
    </r>
    <r>
      <rPr>
        <b/>
        <sz val="12"/>
        <color theme="1"/>
        <rFont val="Calibri"/>
        <family val="2"/>
      </rPr>
      <t>č</t>
    </r>
    <r>
      <rPr>
        <b/>
        <sz val="12"/>
        <color theme="1"/>
        <rFont val="Calibri"/>
        <family val="2"/>
        <scheme val="minor"/>
      </rPr>
      <t>eni u Ispitivanje tr</t>
    </r>
    <r>
      <rPr>
        <b/>
        <sz val="12"/>
        <color theme="1"/>
        <rFont val="Calibri"/>
        <family val="2"/>
      </rPr>
      <t>ž</t>
    </r>
    <r>
      <rPr>
        <b/>
        <sz val="12"/>
        <color theme="1"/>
        <rFont val="Calibri"/>
        <family val="2"/>
        <scheme val="minor"/>
      </rPr>
      <t>i</t>
    </r>
    <r>
      <rPr>
        <b/>
        <sz val="12"/>
        <color theme="1"/>
        <rFont val="Calibri"/>
        <family val="2"/>
      </rPr>
      <t>š</t>
    </r>
    <r>
      <rPr>
        <b/>
        <sz val="12"/>
        <color theme="1"/>
        <rFont val="Calibri"/>
        <family val="2"/>
        <scheme val="minor"/>
      </rPr>
      <t xml:space="preserve">ta i analizu bankabilnosti? </t>
    </r>
    <r>
      <rPr>
        <sz val="12"/>
        <color theme="1"/>
        <rFont val="Calibri"/>
        <family val="2"/>
        <scheme val="minor"/>
      </rPr>
      <t>(pogledajte</t>
    </r>
    <r>
      <rPr>
        <b/>
        <sz val="12"/>
        <color theme="1"/>
        <rFont val="Calibri"/>
        <family val="2"/>
        <scheme val="minor"/>
      </rPr>
      <t xml:space="preserve"> Osnivanje i struktura projektnog tima</t>
    </r>
    <r>
      <rPr>
        <sz val="12"/>
        <color theme="1"/>
        <rFont val="Calibri"/>
        <family val="2"/>
        <scheme val="minor"/>
      </rPr>
      <t>)</t>
    </r>
  </si>
  <si>
    <r>
      <t>Da li je stru</t>
    </r>
    <r>
      <rPr>
        <sz val="12"/>
        <color theme="1"/>
        <rFont val="Calibri"/>
        <family val="2"/>
      </rPr>
      <t>čno povjerenstvo (stručna komisija)</t>
    </r>
    <r>
      <rPr>
        <sz val="12"/>
        <color theme="1"/>
        <rFont val="Calibri"/>
        <family val="2"/>
        <scheme val="minor"/>
      </rPr>
      <t>/vi</t>
    </r>
    <r>
      <rPr>
        <sz val="12"/>
        <color theme="1"/>
        <rFont val="Calibri"/>
        <family val="2"/>
      </rPr>
      <t>š</t>
    </r>
    <r>
      <rPr>
        <sz val="12"/>
        <color theme="1"/>
        <rFont val="Calibri"/>
        <family val="2"/>
        <scheme val="minor"/>
      </rPr>
      <t>i menad</t>
    </r>
    <r>
      <rPr>
        <sz val="12"/>
        <color theme="1"/>
        <rFont val="Calibri"/>
        <family val="2"/>
      </rPr>
      <t>ž</t>
    </r>
    <r>
      <rPr>
        <sz val="12"/>
        <color theme="1"/>
        <rFont val="Calibri"/>
        <family val="2"/>
        <scheme val="minor"/>
      </rPr>
      <t>ment odobrilo kriterije za odabir?</t>
    </r>
  </si>
  <si>
    <r>
      <t xml:space="preserve">Jesu li </t>
    </r>
    <r>
      <rPr>
        <sz val="12"/>
        <color theme="1"/>
        <rFont val="Calibri"/>
        <family val="2"/>
      </rPr>
      <t>č</t>
    </r>
    <r>
      <rPr>
        <sz val="12"/>
        <color theme="1"/>
        <rFont val="Calibri"/>
        <family val="2"/>
        <scheme val="minor"/>
      </rPr>
      <t>lanovi tima za ocjenjivanje ponuda identificirani uzimaju</t>
    </r>
    <r>
      <rPr>
        <sz val="12"/>
        <color theme="1"/>
        <rFont val="Calibri"/>
        <family val="2"/>
      </rPr>
      <t>ć</t>
    </r>
    <r>
      <rPr>
        <sz val="12"/>
        <color theme="1"/>
        <rFont val="Calibri"/>
        <family val="2"/>
        <scheme val="minor"/>
      </rPr>
      <t>i u obzir njihove sposobnosti?</t>
    </r>
  </si>
  <si>
    <r>
      <t xml:space="preserve">Jesu li imenovane osobe u timu koje </t>
    </r>
    <r>
      <rPr>
        <sz val="12"/>
        <color theme="1"/>
        <rFont val="Calibri"/>
        <family val="2"/>
      </rPr>
      <t>ć</t>
    </r>
    <r>
      <rPr>
        <sz val="12"/>
        <color theme="1"/>
        <rFont val="Calibri"/>
        <family val="2"/>
        <scheme val="minor"/>
      </rPr>
      <t>e biti nadle</t>
    </r>
    <r>
      <rPr>
        <sz val="12"/>
        <color theme="1"/>
        <rFont val="Calibri"/>
        <family val="2"/>
      </rPr>
      <t>ž</t>
    </r>
    <r>
      <rPr>
        <sz val="12"/>
        <color theme="1"/>
        <rFont val="Calibri"/>
        <family val="2"/>
        <scheme val="minor"/>
      </rPr>
      <t>ne za ocjenjivanje svakog od kriterija?</t>
    </r>
  </si>
  <si>
    <r>
      <t xml:space="preserve">Da li ta dokumentacija pruža potencijalnim ponuditeljima dovoljno suštinskih informacija da im pomogne u razumijevanju karakteristika projekta i zahtjeva javnog tijela (npr. memorandum informacija o projektu, prostorija za dokumentaciju - </t>
    </r>
    <r>
      <rPr>
        <i/>
        <sz val="12"/>
        <rFont val="Calibri"/>
        <family val="2"/>
      </rPr>
      <t>"document dataroom"</t>
    </r>
    <r>
      <rPr>
        <sz val="12"/>
        <rFont val="Calibri"/>
        <family val="2"/>
      </rPr>
      <t>)?</t>
    </r>
  </si>
  <si>
    <r>
      <t>Obaveze javnog tijela u praćenju (nadzoru) ugovora za vrijeme cjelokupnog životnog vijeka</t>
    </r>
    <r>
      <rPr>
        <sz val="12"/>
        <rFont val="Calibri"/>
        <family val="2"/>
      </rPr>
      <t xml:space="preserve"> ugovora?</t>
    </r>
  </si>
  <si>
    <r>
      <t>Jesu li stru</t>
    </r>
    <r>
      <rPr>
        <b/>
        <sz val="12"/>
        <color theme="1"/>
        <rFont val="Calibri"/>
        <family val="2"/>
      </rPr>
      <t>čno povjerenstvo (stručna komisija)</t>
    </r>
    <r>
      <rPr>
        <b/>
        <sz val="12"/>
        <color theme="1"/>
        <rFont val="Calibri"/>
        <family val="2"/>
        <scheme val="minor"/>
      </rPr>
      <t xml:space="preserve"> i/ili drugi relevantni donosioci odluka odobrili pokretanje nabave projekta?</t>
    </r>
  </si>
  <si>
    <r>
      <t>Je li procijenjena dostupnost, vjerojatnost i pravovremenost - "</t>
    </r>
    <r>
      <rPr>
        <i/>
        <sz val="12"/>
        <rFont val="Calibri"/>
        <family val="2"/>
        <scheme val="minor"/>
      </rPr>
      <t>tajming</t>
    </r>
    <r>
      <rPr>
        <sz val="12"/>
        <rFont val="Calibri"/>
        <family val="2"/>
        <scheme val="minor"/>
      </rPr>
      <t xml:space="preserve">" nepovratnih sredstava - </t>
    </r>
    <r>
      <rPr>
        <i/>
        <sz val="12"/>
        <rFont val="Calibri"/>
        <family val="2"/>
        <scheme val="minor"/>
      </rPr>
      <t>"grants"</t>
    </r>
    <r>
      <rPr>
        <sz val="12"/>
        <rFont val="Calibri"/>
        <family val="2"/>
        <scheme val="minor"/>
      </rPr>
      <t xml:space="preserve"> tre</t>
    </r>
    <r>
      <rPr>
        <sz val="12"/>
        <rFont val="Calibri"/>
        <family val="2"/>
      </rPr>
      <t>ć</t>
    </r>
    <r>
      <rPr>
        <sz val="12"/>
        <rFont val="Calibri"/>
        <family val="2"/>
        <scheme val="minor"/>
      </rPr>
      <t>ih strana?</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</si>
</sst>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quot; &quot;#,##0&quot;   &quot;;&quot;-&quot;#,##0&quot;   &quot;;&quot; -   &quot;;&quot; &quot;@&quot; &quot;"/>
    <numFmt numFmtId="166" formatCode="0.0000"/>
    <numFmt numFmtId="167" formatCode="0.000"/>
    <numFmt numFmtId="168" formatCode="dd/mm/yyyy;@"/>
  </numFmts>
  <fonts count="69" x14ac:knownFonts="1">
    <font>
      <sz val="11"/>
      <color theme="1"/>
      <name val="Calibri"/>
      <family val="2"/>
      <scheme val="minor"/>
    </font>
    <font>
      <b/>
      <sz val="11"/>
      <color theme="1"/>
      <name val="Calibri"/>
      <family val="2"/>
      <scheme val="minor"/>
    </font>
    <font>
      <b/>
      <u/>
      <sz val="16"/>
      <color theme="4" tint="-0.499984740745262"/>
      <name val="Calibri"/>
      <family val="2"/>
      <scheme val="minor"/>
    </font>
    <font>
      <b/>
      <sz val="11"/>
      <color rgb="FFFF0000"/>
      <name val="Calibri"/>
      <family val="2"/>
      <scheme val="minor"/>
    </font>
    <font>
      <b/>
      <sz val="12"/>
      <color theme="0"/>
      <name val="Calibri"/>
      <family val="2"/>
      <scheme val="minor"/>
    </font>
    <font>
      <sz val="11"/>
      <color theme="1"/>
      <name val="Calibri"/>
      <family val="2"/>
      <scheme val="minor"/>
    </font>
    <font>
      <sz val="11"/>
      <color theme="0"/>
      <name val="Calibri"/>
      <family val="2"/>
      <scheme val="minor"/>
    </font>
    <font>
      <b/>
      <sz val="11"/>
      <color rgb="FF3F3F3F"/>
      <name val="Calibri"/>
      <family val="2"/>
      <scheme val="minor"/>
    </font>
    <font>
      <b/>
      <sz val="8"/>
      <color theme="1"/>
      <name val="Arial"/>
      <family val="2"/>
    </font>
    <font>
      <sz val="8"/>
      <color theme="1"/>
      <name val="Arial"/>
      <family val="2"/>
    </font>
    <font>
      <sz val="8"/>
      <color theme="0"/>
      <name val="Arial"/>
      <family val="2"/>
    </font>
    <font>
      <b/>
      <sz val="11"/>
      <name val="Calibri"/>
      <family val="2"/>
      <scheme val="minor"/>
    </font>
    <font>
      <sz val="8"/>
      <color theme="1"/>
      <name val="Calibri"/>
      <family val="2"/>
      <scheme val="minor"/>
    </font>
    <font>
      <b/>
      <sz val="10"/>
      <color theme="1"/>
      <name val="Arial"/>
      <family val="2"/>
    </font>
    <font>
      <sz val="11"/>
      <color theme="1"/>
      <name val="Arial"/>
      <family val="2"/>
    </font>
    <font>
      <sz val="12"/>
      <color theme="1"/>
      <name val="Calibri"/>
      <family val="2"/>
      <scheme val="minor"/>
    </font>
    <font>
      <b/>
      <sz val="12"/>
      <color theme="0"/>
      <name val="Arial"/>
      <family val="2"/>
    </font>
    <font>
      <sz val="11"/>
      <name val="Calibri"/>
      <family val="2"/>
      <scheme val="minor"/>
    </font>
    <font>
      <b/>
      <sz val="12"/>
      <color theme="1"/>
      <name val="Calibri"/>
      <family val="2"/>
      <scheme val="minor"/>
    </font>
    <font>
      <sz val="11"/>
      <color rgb="FF000000"/>
      <name val="Calibri"/>
      <family val="2"/>
    </font>
    <font>
      <sz val="16"/>
      <color theme="1"/>
      <name val="Calibri"/>
      <family val="2"/>
      <scheme val="minor"/>
    </font>
    <font>
      <sz val="12"/>
      <color theme="1"/>
      <name val="Arial"/>
      <family val="2"/>
    </font>
    <font>
      <b/>
      <sz val="11"/>
      <color theme="1"/>
      <name val="Arial"/>
      <family val="2"/>
    </font>
    <font>
      <b/>
      <sz val="12"/>
      <name val="Calibri"/>
      <family val="2"/>
      <scheme val="minor"/>
    </font>
    <font>
      <sz val="11"/>
      <color theme="0"/>
      <name val="Arial"/>
      <family val="2"/>
    </font>
    <font>
      <b/>
      <sz val="12"/>
      <color theme="1"/>
      <name val="Arial"/>
      <family val="2"/>
    </font>
    <font>
      <b/>
      <sz val="20"/>
      <color rgb="FFFF0000"/>
      <name val="Calibri"/>
      <family val="2"/>
      <scheme val="minor"/>
    </font>
    <font>
      <sz val="36"/>
      <color theme="1"/>
      <name val="Calibri"/>
      <family val="2"/>
      <scheme val="minor"/>
    </font>
    <font>
      <b/>
      <sz val="16"/>
      <color theme="0"/>
      <name val="Calibri"/>
      <family val="2"/>
      <scheme val="minor"/>
    </font>
    <font>
      <sz val="12"/>
      <color theme="0"/>
      <name val="Arial"/>
      <family val="2"/>
    </font>
    <font>
      <b/>
      <sz val="10"/>
      <color theme="1"/>
      <name val="Calibri"/>
      <family val="2"/>
      <scheme val="minor"/>
    </font>
    <font>
      <b/>
      <sz val="12"/>
      <name val="Arial"/>
      <family val="2"/>
    </font>
    <font>
      <sz val="8"/>
      <color theme="0"/>
      <name val="Calibri"/>
      <family val="2"/>
      <scheme val="minor"/>
    </font>
    <font>
      <sz val="12"/>
      <color theme="0"/>
      <name val="Calibri"/>
      <family val="2"/>
      <scheme val="minor"/>
    </font>
    <font>
      <b/>
      <u/>
      <sz val="16"/>
      <color theme="4" tint="-0.499984740745262"/>
      <name val="Arial"/>
      <family val="2"/>
    </font>
    <font>
      <b/>
      <sz val="11"/>
      <color rgb="FFFF0000"/>
      <name val="Arial"/>
      <family val="2"/>
    </font>
    <font>
      <b/>
      <sz val="12"/>
      <color theme="3" tint="-0.249977111117893"/>
      <name val="Calibri"/>
      <family val="2"/>
      <scheme val="minor"/>
    </font>
    <font>
      <sz val="12"/>
      <name val="Calibri"/>
      <family val="2"/>
      <scheme val="minor"/>
    </font>
    <font>
      <b/>
      <sz val="14"/>
      <color rgb="FF3F3F3F"/>
      <name val="Calibri"/>
      <family val="2"/>
      <scheme val="minor"/>
    </font>
    <font>
      <b/>
      <sz val="18"/>
      <name val="Calibri"/>
      <family val="2"/>
      <scheme val="minor"/>
    </font>
    <font>
      <i/>
      <sz val="12"/>
      <color theme="1"/>
      <name val="Calibri"/>
      <family val="2"/>
      <scheme val="minor"/>
    </font>
    <font>
      <b/>
      <sz val="16"/>
      <color rgb="FFFF0000"/>
      <name val="Calibri"/>
      <family val="2"/>
      <scheme val="minor"/>
    </font>
    <font>
      <b/>
      <sz val="16"/>
      <color rgb="FF00B050"/>
      <name val="Calibri"/>
      <family val="2"/>
      <scheme val="minor"/>
    </font>
    <font>
      <u/>
      <sz val="12"/>
      <color theme="1"/>
      <name val="Calibri"/>
      <family val="2"/>
      <scheme val="minor"/>
    </font>
    <font>
      <sz val="12"/>
      <color rgb="FFFF0000"/>
      <name val="Calibri"/>
      <family val="2"/>
      <scheme val="minor"/>
    </font>
    <font>
      <sz val="9"/>
      <color theme="0" tint="-0.499984740745262"/>
      <name val="Arial"/>
      <family val="2"/>
    </font>
    <font>
      <sz val="11"/>
      <color theme="0" tint="-0.14999847407452621"/>
      <name val="Calibri"/>
      <family val="2"/>
      <scheme val="minor"/>
    </font>
    <font>
      <sz val="22"/>
      <color rgb="FF00B0F0"/>
      <name val="Calibri"/>
      <family val="2"/>
      <scheme val="minor"/>
    </font>
    <font>
      <sz val="12"/>
      <color rgb="FF000000"/>
      <name val="Calibri"/>
      <family val="2"/>
    </font>
    <font>
      <b/>
      <u/>
      <sz val="20"/>
      <color theme="4" tint="-0.499984740745262"/>
      <name val="Calibri"/>
      <family val="2"/>
      <scheme val="minor"/>
    </font>
    <font>
      <b/>
      <sz val="12"/>
      <color rgb="FF000000"/>
      <name val="Calibri"/>
      <family val="2"/>
    </font>
    <font>
      <b/>
      <sz val="10"/>
      <name val="Arial"/>
      <family val="2"/>
    </font>
    <font>
      <b/>
      <sz val="22"/>
      <color rgb="FF00B0F0"/>
      <name val="Calibri"/>
      <family val="2"/>
      <scheme val="minor"/>
    </font>
    <font>
      <b/>
      <sz val="16"/>
      <name val="Calibri"/>
      <family val="2"/>
      <scheme val="minor"/>
    </font>
    <font>
      <vertAlign val="superscript"/>
      <sz val="12"/>
      <color theme="0" tint="-0.24994659260841701"/>
      <name val="Cambria"/>
      <family val="1"/>
      <scheme val="major"/>
    </font>
    <font>
      <sz val="8"/>
      <name val="Arial"/>
      <family val="2"/>
    </font>
    <font>
      <sz val="11"/>
      <color rgb="FFFF0000"/>
      <name val="Arial"/>
      <family val="2"/>
    </font>
    <font>
      <b/>
      <sz val="14"/>
      <color theme="1"/>
      <name val="Calibri"/>
      <family val="2"/>
      <scheme val="minor"/>
    </font>
    <font>
      <sz val="12"/>
      <color rgb="FFFF0000"/>
      <name val="Calibri"/>
      <family val="2"/>
    </font>
    <font>
      <sz val="12"/>
      <name val="Calibri"/>
      <family val="2"/>
    </font>
    <font>
      <b/>
      <sz val="14"/>
      <name val="Calibri"/>
      <family val="2"/>
      <scheme val="minor"/>
    </font>
    <font>
      <i/>
      <sz val="12"/>
      <name val="Calibri"/>
      <family val="2"/>
    </font>
    <font>
      <i/>
      <sz val="12"/>
      <name val="Calibri"/>
      <family val="2"/>
      <scheme val="minor"/>
    </font>
    <font>
      <b/>
      <sz val="12"/>
      <color theme="1"/>
      <name val="Calibri"/>
      <family val="2"/>
    </font>
    <font>
      <sz val="12"/>
      <color theme="1"/>
      <name val="Calibri"/>
      <family val="2"/>
    </font>
    <font>
      <b/>
      <sz val="18"/>
      <name val="Calibri"/>
      <family val="2"/>
    </font>
    <font>
      <b/>
      <sz val="12"/>
      <name val="Calibri"/>
      <family val="2"/>
    </font>
    <font>
      <b/>
      <sz val="16"/>
      <color theme="0"/>
      <name val="Calibri"/>
      <family val="2"/>
    </font>
    <font>
      <i/>
      <sz val="12"/>
      <color rgb="FF000000"/>
      <name val="Calibri"/>
      <family val="2"/>
    </font>
  </fonts>
  <fills count="2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3" tint="0.39997558519241921"/>
        <bgColor indexed="64"/>
      </patternFill>
    </fill>
    <fill>
      <patternFill patternType="solid">
        <fgColor rgb="FFF2F2F2"/>
      </patternFill>
    </fill>
    <fill>
      <patternFill patternType="solid">
        <fgColor theme="3" tint="0.79998168889431442"/>
        <bgColor indexed="6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0" tint="-4.9989318521683403E-2"/>
        <bgColor indexed="64"/>
      </patternFill>
    </fill>
    <fill>
      <patternFill patternType="solid">
        <fgColor theme="3"/>
        <bgColor indexed="64"/>
      </patternFill>
    </fill>
    <fill>
      <patternFill patternType="solid">
        <fgColor theme="6" tint="-0.499984740745262"/>
        <bgColor indexed="64"/>
      </patternFill>
    </fill>
    <fill>
      <patternFill patternType="solid">
        <fgColor rgb="FF92D050"/>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2" tint="-0.499984740745262"/>
        <bgColor indexed="64"/>
      </patternFill>
    </fill>
    <fill>
      <patternFill patternType="solid">
        <fgColor rgb="FFFFFFCC"/>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theme="4" tint="0.79998168889431442"/>
        <bgColor indexed="64"/>
      </patternFill>
    </fill>
  </fills>
  <borders count="30">
    <border>
      <left/>
      <right/>
      <top/>
      <bottom/>
      <diagonal/>
    </border>
    <border>
      <left style="thin">
        <color auto="1"/>
      </left>
      <right/>
      <top/>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right/>
      <top style="medium">
        <color theme="3"/>
      </top>
      <bottom style="medium">
        <color theme="3"/>
      </bottom>
      <diagonal/>
    </border>
    <border>
      <left style="thin">
        <color auto="1"/>
      </left>
      <right style="thin">
        <color auto="1"/>
      </right>
      <top style="thin">
        <color auto="1"/>
      </top>
      <bottom style="thin">
        <color auto="1"/>
      </bottom>
      <diagonal/>
    </border>
    <border>
      <left/>
      <right/>
      <top style="hair">
        <color auto="1"/>
      </top>
      <bottom style="hair">
        <color auto="1"/>
      </bottom>
      <diagonal/>
    </border>
    <border>
      <left style="thin">
        <color auto="1"/>
      </left>
      <right/>
      <top/>
      <bottom style="thin">
        <color auto="1"/>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right style="dashed">
        <color auto="1"/>
      </right>
      <top style="thin">
        <color auto="1"/>
      </top>
      <bottom/>
      <diagonal/>
    </border>
    <border>
      <left/>
      <right style="dashed">
        <color auto="1"/>
      </right>
      <top/>
      <bottom style="thin">
        <color auto="1"/>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right/>
      <top style="dashed">
        <color theme="3"/>
      </top>
      <bottom style="dashed">
        <color theme="3"/>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s>
  <cellStyleXfs count="6">
    <xf numFmtId="0" fontId="0" fillId="0" borderId="0"/>
    <xf numFmtId="0" fontId="7" fillId="5" borderId="8" applyNumberFormat="0" applyAlignment="0" applyProtection="0"/>
    <xf numFmtId="0" fontId="5" fillId="7" borderId="0" applyNumberFormat="0" applyBorder="0" applyAlignment="0" applyProtection="0"/>
    <xf numFmtId="0" fontId="6" fillId="8" borderId="0" applyNumberFormat="0" applyBorder="0" applyAlignment="0" applyProtection="0"/>
    <xf numFmtId="9" fontId="5" fillId="0" borderId="0" applyFont="0" applyFill="0" applyBorder="0" applyAlignment="0" applyProtection="0"/>
    <xf numFmtId="165" fontId="19" fillId="0" borderId="0" applyFont="0" applyFill="0" applyBorder="0" applyAlignment="0" applyProtection="0"/>
  </cellStyleXfs>
  <cellXfs count="493">
    <xf numFmtId="0" fontId="0" fillId="0" borderId="0" xfId="0"/>
    <xf numFmtId="0" fontId="0" fillId="3" borderId="0" xfId="0" applyFill="1"/>
    <xf numFmtId="0" fontId="1" fillId="0" borderId="0" xfId="0" applyFont="1"/>
    <xf numFmtId="0" fontId="0" fillId="2" borderId="0" xfId="0" applyFill="1" applyAlignment="1">
      <alignment vertical="center"/>
    </xf>
    <xf numFmtId="0" fontId="0" fillId="2" borderId="0" xfId="0" applyFill="1" applyAlignment="1">
      <alignment vertical="top"/>
    </xf>
    <xf numFmtId="0" fontId="0" fillId="3" borderId="0" xfId="0" applyFill="1" applyAlignment="1">
      <alignment vertical="center"/>
    </xf>
    <xf numFmtId="0" fontId="0" fillId="0" borderId="0" xfId="0" applyAlignment="1">
      <alignment horizontal="center" vertical="center"/>
    </xf>
    <xf numFmtId="0" fontId="0" fillId="0" borderId="0" xfId="0" applyFont="1"/>
    <xf numFmtId="0" fontId="0" fillId="0" borderId="0" xfId="0" applyAlignment="1">
      <alignment vertical="center"/>
    </xf>
    <xf numFmtId="0" fontId="9" fillId="0" borderId="0" xfId="0" applyFont="1" applyBorder="1" applyAlignment="1"/>
    <xf numFmtId="0" fontId="8" fillId="0" borderId="0" xfId="0" applyFont="1" applyBorder="1" applyAlignment="1">
      <alignment vertical="center"/>
    </xf>
    <xf numFmtId="0" fontId="0" fillId="2" borderId="0" xfId="0" applyFill="1" applyAlignment="1">
      <alignment horizontal="center" vertical="center"/>
    </xf>
    <xf numFmtId="0" fontId="0" fillId="2" borderId="0" xfId="0" applyFont="1" applyFill="1"/>
    <xf numFmtId="0" fontId="0" fillId="4" borderId="0" xfId="0" applyFill="1"/>
    <xf numFmtId="0" fontId="1" fillId="4" borderId="0" xfId="2" applyFont="1" applyFill="1" applyBorder="1"/>
    <xf numFmtId="0" fontId="5" fillId="4" borderId="0" xfId="2" applyFill="1" applyAlignment="1">
      <alignment wrapText="1"/>
    </xf>
    <xf numFmtId="0" fontId="5" fillId="4" borderId="0" xfId="2" applyFill="1" applyBorder="1" applyAlignment="1">
      <alignment horizontal="right"/>
    </xf>
    <xf numFmtId="0" fontId="5" fillId="4" borderId="0" xfId="2" applyFill="1"/>
    <xf numFmtId="0" fontId="5" fillId="4" borderId="0" xfId="2" applyFill="1" applyAlignment="1">
      <alignment horizontal="center"/>
    </xf>
    <xf numFmtId="0" fontId="0" fillId="4" borderId="0" xfId="0" applyFill="1" applyAlignment="1">
      <alignment horizontal="center" vertical="center"/>
    </xf>
    <xf numFmtId="0" fontId="0" fillId="3" borderId="0" xfId="0" applyFont="1" applyFill="1"/>
    <xf numFmtId="0" fontId="16" fillId="10" borderId="0" xfId="0" applyFont="1" applyFill="1" applyBorder="1" applyAlignment="1">
      <alignment horizontal="center" vertical="center" wrapText="1"/>
    </xf>
    <xf numFmtId="0" fontId="10" fillId="0" borderId="0" xfId="0" applyFont="1" applyFill="1" applyBorder="1" applyAlignment="1"/>
    <xf numFmtId="0" fontId="0" fillId="9" borderId="5" xfId="0" applyFill="1" applyBorder="1" applyAlignment="1">
      <alignment horizontal="center" vertical="center"/>
    </xf>
    <xf numFmtId="0" fontId="0" fillId="9" borderId="2" xfId="0" applyFill="1" applyBorder="1" applyAlignment="1">
      <alignment horizontal="center" vertical="center"/>
    </xf>
    <xf numFmtId="0" fontId="0" fillId="9" borderId="7" xfId="0" applyFill="1" applyBorder="1" applyAlignment="1">
      <alignment horizontal="center" vertical="center"/>
    </xf>
    <xf numFmtId="0" fontId="10" fillId="3" borderId="0" xfId="0" applyFont="1" applyFill="1" applyBorder="1" applyAlignment="1"/>
    <xf numFmtId="0" fontId="10" fillId="3" borderId="0" xfId="0" applyFont="1" applyFill="1" applyBorder="1" applyAlignment="1">
      <alignment vertical="center"/>
    </xf>
    <xf numFmtId="0" fontId="13" fillId="3" borderId="9" xfId="0" applyFont="1" applyFill="1" applyBorder="1" applyAlignment="1">
      <alignment vertical="center"/>
    </xf>
    <xf numFmtId="0" fontId="1" fillId="3" borderId="0" xfId="0" applyFont="1" applyFill="1" applyAlignment="1">
      <alignment horizontal="center" vertical="center"/>
    </xf>
    <xf numFmtId="0" fontId="0" fillId="3" borderId="0" xfId="0" applyFill="1" applyBorder="1" applyAlignment="1">
      <alignment horizontal="center" vertical="center"/>
    </xf>
    <xf numFmtId="9" fontId="23" fillId="3" borderId="0" xfId="4" applyFont="1" applyFill="1" applyBorder="1" applyAlignment="1">
      <alignment vertical="center" wrapText="1"/>
    </xf>
    <xf numFmtId="2" fontId="1" fillId="3" borderId="0" xfId="0" applyNumberFormat="1" applyFont="1" applyFill="1" applyAlignment="1">
      <alignment horizontal="center" vertical="center"/>
    </xf>
    <xf numFmtId="0" fontId="9" fillId="2" borderId="0" xfId="0" applyFont="1" applyFill="1" applyBorder="1" applyAlignment="1"/>
    <xf numFmtId="0" fontId="10" fillId="2" borderId="0" xfId="0" applyFont="1" applyFill="1" applyBorder="1" applyAlignment="1"/>
    <xf numFmtId="0" fontId="24" fillId="2" borderId="0" xfId="0" applyFont="1" applyFill="1" applyBorder="1" applyAlignment="1"/>
    <xf numFmtId="0" fontId="0" fillId="3" borderId="0" xfId="0" applyFont="1" applyFill="1" applyAlignment="1">
      <alignment horizontal="center" vertical="center"/>
    </xf>
    <xf numFmtId="0" fontId="15" fillId="3" borderId="0" xfId="0" applyFont="1" applyFill="1"/>
    <xf numFmtId="0" fontId="15" fillId="0" borderId="0" xfId="0" applyFont="1"/>
    <xf numFmtId="164" fontId="14" fillId="12" borderId="0" xfId="0" applyNumberFormat="1" applyFont="1" applyFill="1" applyBorder="1" applyAlignment="1">
      <alignment horizontal="center" vertical="center"/>
    </xf>
    <xf numFmtId="0" fontId="24" fillId="4" borderId="0" xfId="0" applyFont="1" applyFill="1" applyBorder="1" applyAlignment="1"/>
    <xf numFmtId="0" fontId="24" fillId="4" borderId="0" xfId="0" applyFont="1" applyFill="1" applyBorder="1" applyAlignment="1">
      <alignment vertical="center"/>
    </xf>
    <xf numFmtId="0" fontId="10" fillId="4" borderId="0" xfId="0" applyFont="1" applyFill="1" applyBorder="1" applyAlignment="1"/>
    <xf numFmtId="0" fontId="10" fillId="4" borderId="0" xfId="0" applyFont="1" applyFill="1" applyBorder="1" applyAlignment="1">
      <alignment vertical="center"/>
    </xf>
    <xf numFmtId="2" fontId="0" fillId="3" borderId="0" xfId="0" applyNumberFormat="1" applyFill="1" applyAlignment="1">
      <alignment vertical="center"/>
    </xf>
    <xf numFmtId="0" fontId="23" fillId="3" borderId="0" xfId="0" applyFont="1" applyFill="1" applyBorder="1" applyAlignment="1">
      <alignment vertical="center"/>
    </xf>
    <xf numFmtId="0" fontId="27" fillId="3" borderId="0" xfId="0" applyFont="1" applyFill="1" applyAlignment="1">
      <alignment horizontal="center" vertical="center"/>
    </xf>
    <xf numFmtId="17" fontId="20" fillId="3" borderId="0" xfId="0" applyNumberFormat="1" applyFont="1" applyFill="1" applyAlignment="1">
      <alignment horizontal="center"/>
    </xf>
    <xf numFmtId="164" fontId="0" fillId="9" borderId="0" xfId="0" applyNumberFormat="1" applyFill="1" applyBorder="1" applyAlignment="1">
      <alignment horizontal="center" vertical="center"/>
    </xf>
    <xf numFmtId="164" fontId="5" fillId="9" borderId="0" xfId="2" applyNumberFormat="1" applyFill="1" applyBorder="1"/>
    <xf numFmtId="164" fontId="0" fillId="3" borderId="0" xfId="0" applyNumberFormat="1" applyFill="1" applyAlignment="1">
      <alignment horizontal="center" vertical="center"/>
    </xf>
    <xf numFmtId="0" fontId="9" fillId="3" borderId="0" xfId="0" applyFont="1" applyFill="1" applyBorder="1" applyAlignment="1">
      <alignment vertical="center" wrapText="1"/>
    </xf>
    <xf numFmtId="0" fontId="10" fillId="3" borderId="0" xfId="0" applyFont="1" applyFill="1" applyBorder="1" applyAlignment="1">
      <alignment vertical="center" wrapText="1"/>
    </xf>
    <xf numFmtId="0" fontId="21" fillId="3" borderId="0" xfId="0" applyFont="1" applyFill="1" applyBorder="1" applyAlignment="1">
      <alignment horizontal="center" vertical="center" wrapText="1"/>
    </xf>
    <xf numFmtId="0" fontId="25" fillId="3" borderId="9" xfId="0" applyFont="1" applyFill="1" applyBorder="1" applyAlignment="1">
      <alignment vertical="center" wrapText="1"/>
    </xf>
    <xf numFmtId="0" fontId="0" fillId="2" borderId="0" xfId="0" applyFill="1"/>
    <xf numFmtId="0" fontId="0" fillId="3" borderId="0" xfId="0" applyFill="1"/>
    <xf numFmtId="0" fontId="0" fillId="3" borderId="0" xfId="0" applyFill="1" applyAlignment="1"/>
    <xf numFmtId="0" fontId="3" fillId="3" borderId="0" xfId="0" applyFont="1" applyFill="1" applyAlignment="1">
      <alignment horizontal="right"/>
    </xf>
    <xf numFmtId="0" fontId="0" fillId="3" borderId="0" xfId="0" applyFill="1" applyAlignment="1">
      <alignment horizontal="center" vertical="center"/>
    </xf>
    <xf numFmtId="0" fontId="2" fillId="3" borderId="0" xfId="0" applyFont="1" applyFill="1" applyAlignment="1"/>
    <xf numFmtId="0" fontId="16" fillId="10" borderId="0" xfId="0" applyFont="1" applyFill="1" applyBorder="1" applyAlignment="1">
      <alignment horizontal="center" vertical="center" wrapText="1"/>
    </xf>
    <xf numFmtId="0" fontId="9" fillId="3" borderId="0" xfId="0" applyFont="1" applyFill="1" applyBorder="1" applyAlignment="1"/>
    <xf numFmtId="0" fontId="9" fillId="3" borderId="0" xfId="0" applyFont="1" applyFill="1" applyBorder="1" applyAlignment="1">
      <alignment vertical="center"/>
    </xf>
    <xf numFmtId="0" fontId="9" fillId="3" borderId="0" xfId="0" applyFont="1" applyFill="1" applyBorder="1" applyAlignment="1">
      <alignment horizontal="left" vertical="center" wrapText="1"/>
    </xf>
    <xf numFmtId="0" fontId="1" fillId="3" borderId="0" xfId="0" applyFont="1" applyFill="1" applyBorder="1" applyAlignment="1">
      <alignment horizontal="center"/>
    </xf>
    <xf numFmtId="0" fontId="23" fillId="3" borderId="0" xfId="0" applyFont="1" applyFill="1" applyBorder="1" applyAlignment="1">
      <alignment vertical="center" wrapText="1"/>
    </xf>
    <xf numFmtId="0" fontId="21" fillId="6" borderId="0" xfId="0" applyFont="1" applyFill="1" applyBorder="1" applyAlignment="1">
      <alignment horizontal="center" vertical="center" wrapText="1"/>
    </xf>
    <xf numFmtId="0" fontId="26" fillId="3" borderId="0" xfId="0" applyFont="1" applyFill="1" applyAlignment="1">
      <alignment horizontal="left" vertical="center"/>
    </xf>
    <xf numFmtId="14" fontId="21" fillId="6" borderId="0" xfId="0" applyNumberFormat="1" applyFont="1" applyFill="1" applyBorder="1" applyAlignment="1">
      <alignment horizontal="center" vertical="center" wrapText="1"/>
    </xf>
    <xf numFmtId="0" fontId="15" fillId="3" borderId="0" xfId="0" applyFont="1" applyFill="1" applyAlignment="1">
      <alignment horizontal="center" vertical="center"/>
    </xf>
    <xf numFmtId="0" fontId="31" fillId="3" borderId="0" xfId="0" applyFont="1" applyFill="1" applyBorder="1" applyAlignment="1">
      <alignment vertical="center" wrapText="1"/>
    </xf>
    <xf numFmtId="0" fontId="14" fillId="3" borderId="0" xfId="0" applyFont="1" applyFill="1" applyAlignment="1">
      <alignment wrapText="1"/>
    </xf>
    <xf numFmtId="0" fontId="14" fillId="0" borderId="0" xfId="0" applyFont="1" applyAlignment="1">
      <alignment wrapText="1"/>
    </xf>
    <xf numFmtId="0" fontId="21" fillId="3" borderId="0" xfId="0" applyFont="1" applyFill="1" applyBorder="1" applyAlignment="1">
      <alignment wrapText="1"/>
    </xf>
    <xf numFmtId="0" fontId="29" fillId="4" borderId="0" xfId="0" applyFont="1" applyFill="1" applyBorder="1" applyAlignment="1">
      <alignment vertical="center" wrapText="1"/>
    </xf>
    <xf numFmtId="0" fontId="29" fillId="3" borderId="0" xfId="0" applyFont="1" applyFill="1" applyBorder="1" applyAlignment="1">
      <alignment horizontal="left" vertical="center" wrapText="1"/>
    </xf>
    <xf numFmtId="0" fontId="15" fillId="3" borderId="0" xfId="0" applyFont="1" applyFill="1" applyAlignment="1">
      <alignment wrapText="1"/>
    </xf>
    <xf numFmtId="0" fontId="18" fillId="3" borderId="0" xfId="2" applyFont="1" applyFill="1" applyBorder="1"/>
    <xf numFmtId="0" fontId="12" fillId="3" borderId="0" xfId="0" applyFont="1" applyFill="1" applyBorder="1" applyAlignment="1"/>
    <xf numFmtId="0" fontId="12" fillId="0" borderId="0" xfId="0" applyFont="1" applyBorder="1" applyAlignment="1">
      <alignment horizontal="left" vertical="center" wrapText="1"/>
    </xf>
    <xf numFmtId="0" fontId="12" fillId="3" borderId="0" xfId="0" applyFont="1" applyFill="1" applyBorder="1" applyAlignment="1">
      <alignment vertical="center"/>
    </xf>
    <xf numFmtId="0" fontId="12" fillId="3" borderId="0" xfId="0" applyFont="1" applyFill="1" applyBorder="1" applyAlignment="1">
      <alignment horizontal="left" vertical="center" wrapText="1"/>
    </xf>
    <xf numFmtId="0" fontId="4" fillId="4" borderId="0" xfId="0" applyFont="1" applyFill="1" applyBorder="1" applyAlignment="1">
      <alignment vertical="center"/>
    </xf>
    <xf numFmtId="0" fontId="6" fillId="4" borderId="0" xfId="0" applyFont="1" applyFill="1" applyBorder="1" applyAlignment="1">
      <alignment horizontal="left" vertical="center" wrapText="1"/>
    </xf>
    <xf numFmtId="0" fontId="32" fillId="4" borderId="0" xfId="0" applyFont="1" applyFill="1" applyBorder="1" applyAlignment="1">
      <alignment horizontal="left" vertical="center" wrapText="1"/>
    </xf>
    <xf numFmtId="0" fontId="32" fillId="3" borderId="0" xfId="0" applyFont="1" applyFill="1" applyBorder="1" applyAlignment="1"/>
    <xf numFmtId="0" fontId="32" fillId="3" borderId="0" xfId="0" applyFont="1" applyFill="1" applyBorder="1" applyAlignment="1">
      <alignment horizontal="left" vertical="center" wrapText="1"/>
    </xf>
    <xf numFmtId="0" fontId="18" fillId="3" borderId="9" xfId="0" applyFont="1" applyFill="1" applyBorder="1" applyAlignment="1">
      <alignment vertical="center"/>
    </xf>
    <xf numFmtId="0" fontId="30" fillId="3" borderId="9" xfId="0" applyFont="1" applyFill="1" applyBorder="1" applyAlignment="1">
      <alignment vertical="center"/>
    </xf>
    <xf numFmtId="0" fontId="0" fillId="3" borderId="0" xfId="0" applyFont="1" applyFill="1" applyAlignment="1"/>
    <xf numFmtId="0" fontId="0" fillId="3" borderId="0" xfId="2" applyFont="1" applyFill="1"/>
    <xf numFmtId="0" fontId="0" fillId="3" borderId="0" xfId="0" applyFont="1" applyFill="1" applyBorder="1"/>
    <xf numFmtId="0" fontId="0" fillId="0" borderId="0" xfId="0" applyFont="1" applyAlignment="1">
      <alignment horizontal="center" vertical="center"/>
    </xf>
    <xf numFmtId="0" fontId="15" fillId="3" borderId="9" xfId="0" applyFont="1" applyFill="1" applyBorder="1" applyAlignment="1">
      <alignment vertical="center"/>
    </xf>
    <xf numFmtId="0" fontId="0" fillId="2" borderId="0" xfId="0" applyFont="1" applyFill="1" applyAlignment="1"/>
    <xf numFmtId="0" fontId="0" fillId="0" borderId="0" xfId="0" applyFont="1" applyAlignment="1"/>
    <xf numFmtId="0" fontId="34" fillId="3" borderId="0" xfId="0" applyFont="1" applyFill="1" applyAlignment="1">
      <alignment wrapText="1"/>
    </xf>
    <xf numFmtId="0" fontId="35" fillId="3" borderId="0" xfId="0" applyFont="1" applyFill="1" applyAlignment="1">
      <alignment horizontal="right" wrapText="1"/>
    </xf>
    <xf numFmtId="0" fontId="21" fillId="3" borderId="0" xfId="0" applyFont="1" applyFill="1" applyAlignment="1">
      <alignment wrapText="1"/>
    </xf>
    <xf numFmtId="0" fontId="25" fillId="3" borderId="0" xfId="0" applyFont="1" applyFill="1" applyBorder="1" applyAlignment="1">
      <alignment horizontal="center" wrapText="1"/>
    </xf>
    <xf numFmtId="0" fontId="21" fillId="3" borderId="0" xfId="0" applyFont="1" applyFill="1"/>
    <xf numFmtId="0" fontId="21" fillId="3" borderId="0" xfId="0" applyFont="1" applyFill="1" applyAlignment="1">
      <alignment horizontal="center" vertical="center" wrapText="1"/>
    </xf>
    <xf numFmtId="0" fontId="14" fillId="2" borderId="0" xfId="0" applyFont="1" applyFill="1" applyAlignment="1">
      <alignment wrapText="1"/>
    </xf>
    <xf numFmtId="0" fontId="33" fillId="4" borderId="0" xfId="0" applyFont="1" applyFill="1" applyBorder="1" applyAlignment="1"/>
    <xf numFmtId="0" fontId="33" fillId="4" borderId="0" xfId="0" applyFont="1" applyFill="1" applyBorder="1" applyAlignment="1">
      <alignment vertical="center"/>
    </xf>
    <xf numFmtId="0" fontId="4" fillId="3" borderId="0" xfId="0" applyFont="1" applyFill="1" applyBorder="1" applyAlignment="1">
      <alignment vertical="center"/>
    </xf>
    <xf numFmtId="0" fontId="33" fillId="3" borderId="0" xfId="0" applyFont="1" applyFill="1" applyBorder="1" applyAlignment="1"/>
    <xf numFmtId="0" fontId="33" fillId="3" borderId="0" xfId="0" applyFont="1" applyFill="1" applyBorder="1" applyAlignment="1">
      <alignment vertical="center"/>
    </xf>
    <xf numFmtId="0" fontId="15" fillId="3" borderId="0" xfId="0" applyFont="1" applyFill="1" applyBorder="1" applyAlignment="1"/>
    <xf numFmtId="0" fontId="15" fillId="3" borderId="0" xfId="0" applyFont="1" applyFill="1" applyBorder="1" applyAlignment="1">
      <alignment vertical="center"/>
    </xf>
    <xf numFmtId="0" fontId="18" fillId="3" borderId="0" xfId="0" applyFont="1" applyFill="1" applyBorder="1" applyAlignment="1">
      <alignment vertical="center"/>
    </xf>
    <xf numFmtId="0" fontId="15" fillId="3" borderId="0" xfId="0" applyFont="1" applyFill="1" applyBorder="1" applyAlignment="1">
      <alignment horizontal="left" vertical="center"/>
    </xf>
    <xf numFmtId="0" fontId="15" fillId="3" borderId="0" xfId="0" applyFont="1" applyFill="1" applyAlignment="1"/>
    <xf numFmtId="0" fontId="15" fillId="3" borderId="0" xfId="2" applyFont="1" applyFill="1" applyAlignment="1"/>
    <xf numFmtId="0" fontId="15" fillId="3" borderId="0" xfId="2" applyFont="1" applyFill="1" applyAlignment="1">
      <alignment wrapText="1"/>
    </xf>
    <xf numFmtId="0" fontId="15" fillId="3" borderId="0" xfId="0" applyFont="1" applyFill="1" applyBorder="1"/>
    <xf numFmtId="0" fontId="15" fillId="3" borderId="0" xfId="0" applyFont="1" applyFill="1" applyBorder="1" applyAlignment="1">
      <alignment horizontal="left" vertical="center" wrapText="1"/>
    </xf>
    <xf numFmtId="0" fontId="38" fillId="5" borderId="8" xfId="1" applyFont="1"/>
    <xf numFmtId="0" fontId="4" fillId="11" borderId="0" xfId="0" applyFont="1" applyFill="1" applyBorder="1" applyAlignment="1">
      <alignment vertical="center"/>
    </xf>
    <xf numFmtId="0" fontId="33" fillId="11" borderId="0" xfId="0" applyFont="1" applyFill="1" applyBorder="1" applyAlignment="1"/>
    <xf numFmtId="0" fontId="33" fillId="11" borderId="0" xfId="0" applyFont="1" applyFill="1" applyBorder="1" applyAlignment="1">
      <alignment vertical="center"/>
    </xf>
    <xf numFmtId="0" fontId="29" fillId="11" borderId="0" xfId="0" applyFont="1" applyFill="1" applyBorder="1" applyAlignment="1">
      <alignment vertical="center" wrapText="1"/>
    </xf>
    <xf numFmtId="0" fontId="6" fillId="11" borderId="0" xfId="0" applyFont="1" applyFill="1" applyBorder="1" applyAlignment="1">
      <alignment horizontal="left" vertical="center" wrapText="1"/>
    </xf>
    <xf numFmtId="0" fontId="32" fillId="11" borderId="0" xfId="0" applyFont="1" applyFill="1" applyBorder="1" applyAlignment="1">
      <alignment horizontal="left" vertical="center" wrapText="1"/>
    </xf>
    <xf numFmtId="0" fontId="15" fillId="13" borderId="3" xfId="0" applyFont="1" applyFill="1" applyBorder="1"/>
    <xf numFmtId="0" fontId="15" fillId="13" borderId="4" xfId="0" applyFont="1" applyFill="1" applyBorder="1"/>
    <xf numFmtId="0" fontId="15" fillId="13" borderId="4" xfId="2" applyFont="1" applyFill="1" applyBorder="1" applyAlignment="1"/>
    <xf numFmtId="0" fontId="15" fillId="13" borderId="4" xfId="2" applyFont="1" applyFill="1" applyBorder="1" applyAlignment="1">
      <alignment wrapText="1"/>
    </xf>
    <xf numFmtId="0" fontId="21" fillId="13" borderId="4" xfId="2" applyFont="1" applyFill="1" applyBorder="1" applyAlignment="1">
      <alignment horizontal="right" wrapText="1"/>
    </xf>
    <xf numFmtId="0" fontId="0" fillId="13" borderId="5" xfId="2" applyFont="1" applyFill="1" applyBorder="1"/>
    <xf numFmtId="0" fontId="15" fillId="13" borderId="1" xfId="0" applyFont="1" applyFill="1" applyBorder="1"/>
    <xf numFmtId="0" fontId="18" fillId="13" borderId="0" xfId="2" applyFont="1" applyFill="1" applyBorder="1"/>
    <xf numFmtId="0" fontId="18" fillId="13" borderId="0" xfId="2" applyFont="1" applyFill="1" applyBorder="1" applyAlignment="1"/>
    <xf numFmtId="0" fontId="15" fillId="13" borderId="0" xfId="2" applyFont="1" applyFill="1" applyBorder="1"/>
    <xf numFmtId="0" fontId="21" fillId="13" borderId="0" xfId="2" applyFont="1" applyFill="1" applyBorder="1" applyAlignment="1">
      <alignment wrapText="1"/>
    </xf>
    <xf numFmtId="0" fontId="0" fillId="13" borderId="2" xfId="2" applyFont="1" applyFill="1" applyBorder="1"/>
    <xf numFmtId="0" fontId="18" fillId="13" borderId="0" xfId="0" applyFont="1" applyFill="1" applyBorder="1" applyAlignment="1">
      <alignment horizontal="left" vertical="top"/>
    </xf>
    <xf numFmtId="0" fontId="18" fillId="13" borderId="0" xfId="0" applyFont="1" applyFill="1" applyBorder="1" applyAlignment="1">
      <alignment horizontal="left" vertical="center"/>
    </xf>
    <xf numFmtId="0" fontId="0" fillId="13" borderId="2" xfId="0" applyFont="1" applyFill="1" applyBorder="1"/>
    <xf numFmtId="0" fontId="15" fillId="13" borderId="0" xfId="0" applyFont="1" applyFill="1" applyBorder="1" applyAlignment="1">
      <alignment horizontal="left" vertical="center"/>
    </xf>
    <xf numFmtId="0" fontId="21" fillId="13" borderId="0" xfId="0" applyFont="1" applyFill="1" applyBorder="1" applyAlignment="1">
      <alignment wrapText="1"/>
    </xf>
    <xf numFmtId="0" fontId="15" fillId="13" borderId="0" xfId="0" applyFont="1" applyFill="1" applyBorder="1" applyAlignment="1">
      <alignment vertical="center"/>
    </xf>
    <xf numFmtId="0" fontId="15" fillId="13" borderId="12" xfId="0" applyFont="1" applyFill="1" applyBorder="1"/>
    <xf numFmtId="0" fontId="15" fillId="13" borderId="6" xfId="0" applyFont="1" applyFill="1" applyBorder="1" applyAlignment="1">
      <alignment horizontal="left" vertical="center" wrapText="1"/>
    </xf>
    <xf numFmtId="0" fontId="15" fillId="13" borderId="6" xfId="0" applyFont="1" applyFill="1" applyBorder="1" applyAlignment="1">
      <alignment horizontal="left" vertical="center"/>
    </xf>
    <xf numFmtId="0" fontId="21" fillId="13" borderId="6" xfId="0" applyFont="1" applyFill="1" applyBorder="1" applyAlignment="1">
      <alignment horizontal="left" vertical="center" wrapText="1"/>
    </xf>
    <xf numFmtId="0" fontId="0" fillId="13" borderId="7" xfId="0" applyFont="1" applyFill="1" applyBorder="1" applyAlignment="1">
      <alignment horizontal="left" vertical="center" wrapText="1"/>
    </xf>
    <xf numFmtId="0" fontId="37" fillId="13" borderId="0" xfId="0" applyFont="1" applyFill="1" applyBorder="1" applyAlignment="1">
      <alignment horizontal="left" vertical="center"/>
    </xf>
    <xf numFmtId="0" fontId="15" fillId="13" borderId="0" xfId="0" applyFont="1" applyFill="1"/>
    <xf numFmtId="0" fontId="15" fillId="13" borderId="0" xfId="2" applyFont="1" applyFill="1" applyBorder="1" applyAlignment="1"/>
    <xf numFmtId="0" fontId="37" fillId="13" borderId="0" xfId="0" applyFont="1" applyFill="1" applyBorder="1" applyAlignment="1">
      <alignment horizontal="left" vertical="top"/>
    </xf>
    <xf numFmtId="0" fontId="4" fillId="15" borderId="0" xfId="0" applyFont="1" applyFill="1" applyBorder="1" applyAlignment="1">
      <alignment vertical="center"/>
    </xf>
    <xf numFmtId="0" fontId="33" fillId="15" borderId="0" xfId="0" applyFont="1" applyFill="1" applyBorder="1" applyAlignment="1"/>
    <xf numFmtId="0" fontId="33" fillId="15" borderId="0" xfId="0" applyFont="1" applyFill="1" applyBorder="1" applyAlignment="1">
      <alignment vertical="center"/>
    </xf>
    <xf numFmtId="0" fontId="24" fillId="15" borderId="0" xfId="0" applyFont="1" applyFill="1" applyBorder="1" applyAlignment="1">
      <alignment vertical="center" wrapText="1"/>
    </xf>
    <xf numFmtId="0" fontId="6" fillId="15" borderId="0" xfId="0" applyFont="1" applyFill="1" applyBorder="1" applyAlignment="1">
      <alignment horizontal="left" vertical="center" wrapText="1"/>
    </xf>
    <xf numFmtId="0" fontId="10" fillId="15" borderId="0" xfId="0" applyFont="1" applyFill="1" applyBorder="1" applyAlignment="1">
      <alignment vertical="center" wrapText="1"/>
    </xf>
    <xf numFmtId="0" fontId="32" fillId="15" borderId="0" xfId="0" applyFont="1" applyFill="1" applyBorder="1" applyAlignment="1">
      <alignment horizontal="left" vertical="center" wrapText="1"/>
    </xf>
    <xf numFmtId="0" fontId="0" fillId="14" borderId="2" xfId="0" applyFont="1" applyFill="1" applyBorder="1" applyAlignment="1">
      <alignment horizontal="center" vertical="center"/>
    </xf>
    <xf numFmtId="0" fontId="0" fillId="14" borderId="7" xfId="0" applyFont="1" applyFill="1" applyBorder="1" applyAlignment="1"/>
    <xf numFmtId="0" fontId="14" fillId="14" borderId="4" xfId="0" applyFont="1" applyFill="1" applyBorder="1" applyAlignment="1">
      <alignment horizontal="left" vertical="center" wrapText="1"/>
    </xf>
    <xf numFmtId="0" fontId="0" fillId="14" borderId="5" xfId="0" applyFont="1" applyFill="1" applyBorder="1" applyAlignment="1">
      <alignment horizontal="left" vertical="center" wrapText="1"/>
    </xf>
    <xf numFmtId="0" fontId="21" fillId="14" borderId="0" xfId="0" applyFont="1" applyFill="1" applyBorder="1" applyAlignment="1">
      <alignment wrapText="1"/>
    </xf>
    <xf numFmtId="0" fontId="21" fillId="14" borderId="6" xfId="0" applyFont="1" applyFill="1" applyBorder="1" applyAlignment="1">
      <alignment wrapText="1"/>
    </xf>
    <xf numFmtId="0" fontId="36" fillId="14" borderId="3" xfId="0" applyFont="1" applyFill="1" applyBorder="1" applyAlignment="1">
      <alignment vertical="center" textRotation="90"/>
    </xf>
    <xf numFmtId="0" fontId="15" fillId="14" borderId="4" xfId="0" applyFont="1" applyFill="1" applyBorder="1" applyAlignment="1">
      <alignment vertical="center"/>
    </xf>
    <xf numFmtId="0" fontId="15" fillId="14" borderId="4" xfId="0" applyFont="1" applyFill="1" applyBorder="1" applyAlignment="1">
      <alignment horizontal="left" vertical="center"/>
    </xf>
    <xf numFmtId="0" fontId="36" fillId="14" borderId="1" xfId="0" applyFont="1" applyFill="1" applyBorder="1" applyAlignment="1">
      <alignment vertical="center" textRotation="90"/>
    </xf>
    <xf numFmtId="0" fontId="15" fillId="14" borderId="0" xfId="0" applyFont="1" applyFill="1" applyBorder="1" applyAlignment="1"/>
    <xf numFmtId="0" fontId="36" fillId="14" borderId="12" xfId="0" applyFont="1" applyFill="1" applyBorder="1" applyAlignment="1">
      <alignment vertical="center" textRotation="90"/>
    </xf>
    <xf numFmtId="0" fontId="15" fillId="14" borderId="6" xfId="0" applyFont="1" applyFill="1" applyBorder="1" applyAlignment="1"/>
    <xf numFmtId="0" fontId="15" fillId="13" borderId="0" xfId="0" applyFont="1" applyFill="1" applyBorder="1" applyAlignment="1">
      <alignment horizontal="right" vertical="center"/>
    </xf>
    <xf numFmtId="0" fontId="15" fillId="16" borderId="3" xfId="0" applyFont="1" applyFill="1" applyBorder="1"/>
    <xf numFmtId="0" fontId="15" fillId="16" borderId="4" xfId="0" applyFont="1" applyFill="1" applyBorder="1"/>
    <xf numFmtId="0" fontId="15" fillId="16" borderId="4" xfId="2" applyFont="1" applyFill="1" applyBorder="1" applyAlignment="1"/>
    <xf numFmtId="0" fontId="15" fillId="16" borderId="4" xfId="2" applyFont="1" applyFill="1" applyBorder="1" applyAlignment="1">
      <alignment wrapText="1"/>
    </xf>
    <xf numFmtId="0" fontId="15" fillId="16" borderId="1" xfId="0" applyFont="1" applyFill="1" applyBorder="1"/>
    <xf numFmtId="0" fontId="15" fillId="16" borderId="12" xfId="0" applyFont="1" applyFill="1" applyBorder="1"/>
    <xf numFmtId="0" fontId="15" fillId="16" borderId="6" xfId="0" applyFont="1" applyFill="1" applyBorder="1" applyAlignment="1">
      <alignment horizontal="left" vertical="center"/>
    </xf>
    <xf numFmtId="0" fontId="15" fillId="16" borderId="6" xfId="0" applyFont="1" applyFill="1" applyBorder="1" applyAlignment="1">
      <alignment horizontal="left" vertical="center" wrapText="1"/>
    </xf>
    <xf numFmtId="0" fontId="21" fillId="16" borderId="4" xfId="2" applyFont="1" applyFill="1" applyBorder="1" applyAlignment="1">
      <alignment horizontal="right" wrapText="1"/>
    </xf>
    <xf numFmtId="0" fontId="21" fillId="16" borderId="0" xfId="0" applyFont="1" applyFill="1" applyBorder="1" applyAlignment="1">
      <alignment wrapText="1"/>
    </xf>
    <xf numFmtId="0" fontId="21" fillId="16" borderId="6" xfId="0" applyFont="1" applyFill="1" applyBorder="1" applyAlignment="1">
      <alignment horizontal="left" vertical="center" wrapText="1"/>
    </xf>
    <xf numFmtId="0" fontId="33" fillId="16" borderId="0" xfId="0" applyFont="1" applyFill="1" applyBorder="1" applyAlignment="1"/>
    <xf numFmtId="0" fontId="33" fillId="16" borderId="0" xfId="0" applyFont="1" applyFill="1" applyBorder="1" applyAlignment="1">
      <alignment vertical="center"/>
    </xf>
    <xf numFmtId="0" fontId="29" fillId="16" borderId="0" xfId="0" applyFont="1" applyFill="1" applyBorder="1" applyAlignment="1">
      <alignment vertical="center" wrapText="1"/>
    </xf>
    <xf numFmtId="0" fontId="24" fillId="16" borderId="0" xfId="0" applyFont="1" applyFill="1" applyBorder="1" applyAlignment="1"/>
    <xf numFmtId="0" fontId="24" fillId="16" borderId="0" xfId="0" applyFont="1" applyFill="1" applyBorder="1" applyAlignment="1">
      <alignment vertical="center"/>
    </xf>
    <xf numFmtId="0" fontId="15" fillId="16" borderId="0" xfId="0" applyFont="1" applyFill="1" applyBorder="1"/>
    <xf numFmtId="0" fontId="23" fillId="16" borderId="13" xfId="0" applyFont="1" applyFill="1" applyBorder="1" applyAlignment="1"/>
    <xf numFmtId="0" fontId="33" fillId="16" borderId="14" xfId="0" applyFont="1" applyFill="1" applyBorder="1" applyAlignment="1"/>
    <xf numFmtId="0" fontId="33" fillId="16" borderId="14" xfId="0" applyFont="1" applyFill="1" applyBorder="1" applyAlignment="1">
      <alignment vertical="center"/>
    </xf>
    <xf numFmtId="0" fontId="29" fillId="16" borderId="14" xfId="0" applyFont="1" applyFill="1" applyBorder="1" applyAlignment="1">
      <alignment vertical="center" wrapText="1"/>
    </xf>
    <xf numFmtId="0" fontId="6" fillId="16" borderId="15" xfId="0" applyFont="1" applyFill="1" applyBorder="1" applyAlignment="1">
      <alignment horizontal="left" vertical="center" wrapText="1"/>
    </xf>
    <xf numFmtId="0" fontId="6" fillId="16" borderId="17" xfId="0" applyFont="1" applyFill="1" applyBorder="1" applyAlignment="1">
      <alignment horizontal="left" vertical="center" wrapText="1"/>
    </xf>
    <xf numFmtId="0" fontId="4" fillId="16" borderId="16" xfId="0" applyFont="1" applyFill="1" applyBorder="1" applyAlignment="1">
      <alignment vertical="center"/>
    </xf>
    <xf numFmtId="0" fontId="0" fillId="16" borderId="18" xfId="2" applyFont="1" applyFill="1" applyBorder="1"/>
    <xf numFmtId="0" fontId="0" fillId="16" borderId="19" xfId="0" applyFont="1" applyFill="1" applyBorder="1" applyAlignment="1">
      <alignment horizontal="left" vertical="center" wrapText="1"/>
    </xf>
    <xf numFmtId="0" fontId="15" fillId="16" borderId="16" xfId="0" applyFont="1" applyFill="1" applyBorder="1"/>
    <xf numFmtId="0" fontId="15" fillId="16" borderId="0" xfId="2" applyFont="1" applyFill="1" applyBorder="1" applyAlignment="1"/>
    <xf numFmtId="0" fontId="15" fillId="16" borderId="0" xfId="2" applyFont="1" applyFill="1" applyBorder="1" applyAlignment="1">
      <alignment wrapText="1"/>
    </xf>
    <xf numFmtId="0" fontId="1" fillId="16" borderId="17" xfId="0" applyFont="1" applyFill="1" applyBorder="1" applyAlignment="1">
      <alignment horizontal="center"/>
    </xf>
    <xf numFmtId="0" fontId="23" fillId="13" borderId="0" xfId="0" applyFont="1" applyFill="1" applyBorder="1" applyAlignment="1">
      <alignment horizontal="left" vertical="center"/>
    </xf>
    <xf numFmtId="0" fontId="40" fillId="13" borderId="0" xfId="0" applyFont="1" applyFill="1" applyBorder="1" applyAlignment="1">
      <alignment horizontal="left" vertical="center"/>
    </xf>
    <xf numFmtId="0" fontId="21" fillId="16" borderId="0" xfId="2" applyFont="1" applyFill="1" applyBorder="1" applyAlignment="1">
      <alignment horizontal="right" wrapText="1"/>
    </xf>
    <xf numFmtId="0" fontId="0" fillId="16" borderId="17" xfId="2" applyFont="1" applyFill="1" applyBorder="1"/>
    <xf numFmtId="0" fontId="4" fillId="16" borderId="20" xfId="0" applyFont="1" applyFill="1" applyBorder="1" applyAlignment="1">
      <alignment vertical="center"/>
    </xf>
    <xf numFmtId="0" fontId="33" fillId="16" borderId="21" xfId="0" applyFont="1" applyFill="1" applyBorder="1" applyAlignment="1"/>
    <xf numFmtId="0" fontId="33" fillId="16" borderId="21" xfId="0" applyFont="1" applyFill="1" applyBorder="1" applyAlignment="1">
      <alignment vertical="center"/>
    </xf>
    <xf numFmtId="0" fontId="29" fillId="16" borderId="21" xfId="0" applyFont="1" applyFill="1" applyBorder="1" applyAlignment="1">
      <alignment vertical="center" wrapText="1"/>
    </xf>
    <xf numFmtId="0" fontId="6" fillId="16" borderId="22" xfId="0" applyFont="1" applyFill="1" applyBorder="1" applyAlignment="1">
      <alignment horizontal="left" vertical="center" wrapText="1"/>
    </xf>
    <xf numFmtId="0" fontId="18" fillId="16" borderId="0" xfId="0" applyFont="1" applyFill="1" applyBorder="1"/>
    <xf numFmtId="0" fontId="41" fillId="3" borderId="0" xfId="0" applyFont="1" applyFill="1" applyAlignment="1">
      <alignment horizontal="left" vertical="center"/>
    </xf>
    <xf numFmtId="0" fontId="20" fillId="3" borderId="0" xfId="0" applyFont="1" applyFill="1" applyAlignment="1"/>
    <xf numFmtId="0" fontId="42" fillId="3" borderId="0" xfId="0" applyFont="1" applyFill="1" applyAlignment="1">
      <alignment horizontal="left" vertical="center"/>
    </xf>
    <xf numFmtId="0" fontId="43" fillId="13" borderId="0" xfId="0" applyFont="1" applyFill="1" applyBorder="1" applyAlignment="1">
      <alignment horizontal="left" vertical="top"/>
    </xf>
    <xf numFmtId="0" fontId="15" fillId="13" borderId="0" xfId="0" applyFont="1" applyFill="1" applyBorder="1" applyAlignment="1">
      <alignment vertical="top"/>
    </xf>
    <xf numFmtId="0" fontId="18" fillId="13" borderId="0" xfId="0" applyFont="1" applyFill="1" applyBorder="1" applyAlignment="1">
      <alignment vertical="top"/>
    </xf>
    <xf numFmtId="164" fontId="14" fillId="17" borderId="0" xfId="0" applyNumberFormat="1" applyFont="1" applyFill="1" applyBorder="1" applyAlignment="1">
      <alignment horizontal="center" vertical="center"/>
    </xf>
    <xf numFmtId="0" fontId="15" fillId="13" borderId="0" xfId="0" applyFont="1" applyFill="1" applyBorder="1" applyAlignment="1">
      <alignment horizontal="right" vertical="center" wrapText="1"/>
    </xf>
    <xf numFmtId="164" fontId="0" fillId="13" borderId="0" xfId="0" applyNumberFormat="1" applyFill="1" applyBorder="1" applyAlignment="1">
      <alignment horizontal="center" vertical="center"/>
    </xf>
    <xf numFmtId="0" fontId="15" fillId="13" borderId="0" xfId="0" applyFont="1" applyFill="1" applyBorder="1" applyAlignment="1">
      <alignment horizontal="right" vertical="top"/>
    </xf>
    <xf numFmtId="0" fontId="15" fillId="13" borderId="0" xfId="2" applyFont="1" applyFill="1" applyBorder="1" applyAlignment="1">
      <alignment horizontal="left"/>
    </xf>
    <xf numFmtId="0" fontId="15" fillId="13" borderId="0" xfId="2" applyFont="1" applyFill="1" applyBorder="1" applyAlignment="1">
      <alignment horizontal="right"/>
    </xf>
    <xf numFmtId="164" fontId="5" fillId="13" borderId="0" xfId="2" applyNumberFormat="1" applyFill="1" applyBorder="1" applyAlignment="1">
      <alignment horizontal="center" vertical="center"/>
    </xf>
    <xf numFmtId="164" fontId="0" fillId="3" borderId="0" xfId="0" applyNumberFormat="1" applyFill="1"/>
    <xf numFmtId="164" fontId="9" fillId="3" borderId="0" xfId="0" applyNumberFormat="1" applyFont="1" applyFill="1" applyBorder="1" applyAlignment="1"/>
    <xf numFmtId="164" fontId="16" fillId="10" borderId="0" xfId="0" applyNumberFormat="1" applyFont="1" applyFill="1" applyBorder="1" applyAlignment="1">
      <alignment horizontal="center" vertical="center" wrapText="1"/>
    </xf>
    <xf numFmtId="164" fontId="24" fillId="4" borderId="0" xfId="0" applyNumberFormat="1" applyFont="1" applyFill="1" applyBorder="1" applyAlignment="1"/>
    <xf numFmtId="164" fontId="10" fillId="4" borderId="0" xfId="0" applyNumberFormat="1" applyFont="1" applyFill="1" applyBorder="1" applyAlignment="1"/>
    <xf numFmtId="164" fontId="10" fillId="3" borderId="0" xfId="0" applyNumberFormat="1" applyFont="1" applyFill="1" applyBorder="1" applyAlignment="1"/>
    <xf numFmtId="164" fontId="13" fillId="3" borderId="9" xfId="0" applyNumberFormat="1" applyFont="1" applyFill="1" applyBorder="1" applyAlignment="1">
      <alignment vertical="center"/>
    </xf>
    <xf numFmtId="164" fontId="23" fillId="3" borderId="0" xfId="0" applyNumberFormat="1" applyFont="1" applyFill="1" applyBorder="1" applyAlignment="1">
      <alignment vertical="center" wrapText="1"/>
    </xf>
    <xf numFmtId="164" fontId="1" fillId="3" borderId="0" xfId="0" applyNumberFormat="1" applyFont="1" applyFill="1" applyAlignment="1">
      <alignment horizontal="center" vertical="center"/>
    </xf>
    <xf numFmtId="164" fontId="1" fillId="3" borderId="0" xfId="4" applyNumberFormat="1" applyFont="1" applyFill="1" applyAlignment="1">
      <alignment horizontal="center" vertical="center"/>
    </xf>
    <xf numFmtId="164" fontId="0" fillId="9" borderId="4" xfId="0" applyNumberFormat="1" applyFill="1" applyBorder="1" applyAlignment="1">
      <alignment horizontal="center" vertical="center"/>
    </xf>
    <xf numFmtId="164" fontId="0" fillId="9" borderId="6" xfId="0" applyNumberFormat="1" applyFont="1" applyFill="1" applyBorder="1" applyAlignment="1">
      <alignment horizontal="left" vertical="center" wrapText="1"/>
    </xf>
    <xf numFmtId="164" fontId="14" fillId="3" borderId="0" xfId="0" applyNumberFormat="1" applyFont="1" applyFill="1" applyBorder="1" applyAlignment="1">
      <alignment horizontal="center" vertical="center"/>
    </xf>
    <xf numFmtId="164" fontId="38" fillId="5" borderId="8" xfId="4" applyNumberFormat="1" applyFont="1" applyFill="1" applyBorder="1" applyAlignment="1">
      <alignment horizontal="right" vertical="center"/>
    </xf>
    <xf numFmtId="164" fontId="5" fillId="3" borderId="0" xfId="4" applyNumberFormat="1" applyFill="1" applyAlignment="1">
      <alignment horizontal="center"/>
    </xf>
    <xf numFmtId="164" fontId="5" fillId="9" borderId="0" xfId="2" applyNumberFormat="1" applyFill="1" applyBorder="1" applyAlignment="1">
      <alignment horizontal="center" vertical="center"/>
    </xf>
    <xf numFmtId="164" fontId="0" fillId="13" borderId="4" xfId="0" applyNumberFormat="1" applyFill="1" applyBorder="1" applyAlignment="1">
      <alignment horizontal="center" vertical="center"/>
    </xf>
    <xf numFmtId="164" fontId="5" fillId="13" borderId="0" xfId="2" applyNumberFormat="1" applyFill="1" applyBorder="1"/>
    <xf numFmtId="164" fontId="0" fillId="13" borderId="6" xfId="0" applyNumberFormat="1" applyFont="1" applyFill="1" applyBorder="1" applyAlignment="1">
      <alignment horizontal="left" vertical="center" wrapText="1"/>
    </xf>
    <xf numFmtId="164" fontId="21" fillId="9" borderId="0" xfId="2" applyNumberFormat="1" applyFont="1" applyFill="1" applyBorder="1" applyAlignment="1">
      <alignment wrapText="1"/>
    </xf>
    <xf numFmtId="164" fontId="24" fillId="16" borderId="0" xfId="0" applyNumberFormat="1" applyFont="1" applyFill="1" applyBorder="1" applyAlignment="1"/>
    <xf numFmtId="164" fontId="0" fillId="2" borderId="0" xfId="0" applyNumberFormat="1" applyFill="1" applyAlignment="1">
      <alignment horizontal="center" vertical="center"/>
    </xf>
    <xf numFmtId="164" fontId="0" fillId="0" borderId="0" xfId="0" applyNumberFormat="1" applyAlignment="1">
      <alignment horizontal="center" vertical="center"/>
    </xf>
    <xf numFmtId="0" fontId="18" fillId="13" borderId="0" xfId="0" applyFont="1" applyFill="1" applyBorder="1" applyAlignment="1">
      <alignment vertical="top" wrapText="1"/>
    </xf>
    <xf numFmtId="0" fontId="46" fillId="2" borderId="0" xfId="0" applyFont="1" applyFill="1"/>
    <xf numFmtId="0" fontId="46" fillId="2" borderId="0" xfId="0" applyFont="1" applyFill="1" applyAlignment="1">
      <alignment vertical="top"/>
    </xf>
    <xf numFmtId="0" fontId="47" fillId="13" borderId="1" xfId="0" applyFont="1" applyFill="1" applyBorder="1" applyAlignment="1">
      <alignment horizontal="right" vertical="center"/>
    </xf>
    <xf numFmtId="9" fontId="11" fillId="2" borderId="0" xfId="4" applyFont="1" applyFill="1" applyBorder="1" applyAlignment="1">
      <alignment horizontal="center" vertical="top"/>
    </xf>
    <xf numFmtId="0" fontId="45" fillId="14" borderId="0" xfId="2" applyFont="1" applyFill="1" applyBorder="1" applyAlignment="1">
      <alignment horizontal="center" wrapText="1"/>
    </xf>
    <xf numFmtId="0" fontId="44" fillId="15" borderId="0" xfId="0" applyFont="1" applyFill="1" applyBorder="1" applyAlignment="1"/>
    <xf numFmtId="0" fontId="18" fillId="0" borderId="9" xfId="0" applyFont="1" applyFill="1" applyBorder="1" applyAlignment="1">
      <alignment vertical="center"/>
    </xf>
    <xf numFmtId="0" fontId="18" fillId="13" borderId="4" xfId="0" applyFont="1" applyFill="1" applyBorder="1"/>
    <xf numFmtId="0" fontId="18" fillId="13" borderId="0" xfId="0" applyFont="1" applyFill="1" applyBorder="1"/>
    <xf numFmtId="0" fontId="15" fillId="13" borderId="0" xfId="2" applyFont="1" applyFill="1" applyBorder="1" applyAlignment="1">
      <alignment wrapText="1"/>
    </xf>
    <xf numFmtId="0" fontId="21" fillId="13" borderId="0" xfId="2" applyFont="1" applyFill="1" applyBorder="1" applyAlignment="1">
      <alignment horizontal="right" wrapText="1"/>
    </xf>
    <xf numFmtId="0" fontId="18" fillId="13" borderId="6" xfId="0" applyFont="1" applyFill="1" applyBorder="1" applyAlignment="1">
      <alignment horizontal="left" vertical="top"/>
    </xf>
    <xf numFmtId="0" fontId="18" fillId="13" borderId="6" xfId="0" applyFont="1" applyFill="1" applyBorder="1" applyAlignment="1">
      <alignment horizontal="left" vertical="center" wrapText="1"/>
    </xf>
    <xf numFmtId="0" fontId="0" fillId="13" borderId="7" xfId="2" applyFont="1" applyFill="1" applyBorder="1"/>
    <xf numFmtId="164" fontId="0" fillId="9" borderId="6" xfId="0" applyNumberFormat="1" applyFill="1" applyBorder="1" applyAlignment="1">
      <alignment horizontal="center" vertical="center"/>
    </xf>
    <xf numFmtId="0" fontId="1" fillId="3" borderId="0" xfId="0" applyFont="1" applyFill="1"/>
    <xf numFmtId="0" fontId="15" fillId="13" borderId="0" xfId="0" applyFont="1" applyFill="1" applyBorder="1" applyAlignment="1">
      <alignment vertical="top" wrapText="1"/>
    </xf>
    <xf numFmtId="0" fontId="37" fillId="16" borderId="0" xfId="0" applyFont="1" applyFill="1" applyBorder="1" applyAlignment="1"/>
    <xf numFmtId="0" fontId="44" fillId="13" borderId="0" xfId="0" applyFont="1" applyFill="1" applyBorder="1" applyAlignment="1">
      <alignment horizontal="left" vertical="center" wrapText="1"/>
    </xf>
    <xf numFmtId="0" fontId="15" fillId="13" borderId="0" xfId="0" applyFont="1" applyFill="1" applyBorder="1"/>
    <xf numFmtId="0" fontId="23" fillId="3" borderId="0" xfId="2" applyFont="1" applyFill="1" applyBorder="1"/>
    <xf numFmtId="164" fontId="25" fillId="9" borderId="0" xfId="2" applyNumberFormat="1" applyFont="1" applyFill="1" applyBorder="1" applyAlignment="1">
      <alignment wrapText="1"/>
    </xf>
    <xf numFmtId="0" fontId="21" fillId="18" borderId="0" xfId="0" applyFont="1" applyFill="1" applyBorder="1" applyAlignment="1">
      <alignment horizontal="center" vertical="center" wrapText="1"/>
    </xf>
    <xf numFmtId="0" fontId="15" fillId="14" borderId="0" xfId="0" applyFont="1" applyFill="1" applyBorder="1" applyAlignment="1">
      <alignment vertical="top"/>
    </xf>
    <xf numFmtId="0" fontId="49" fillId="3" borderId="0" xfId="0" applyFont="1" applyFill="1" applyAlignment="1"/>
    <xf numFmtId="0" fontId="15" fillId="16" borderId="1" xfId="0" applyFont="1" applyFill="1" applyBorder="1" applyAlignment="1">
      <alignment vertical="top"/>
    </xf>
    <xf numFmtId="0" fontId="18" fillId="13" borderId="1" xfId="0" applyFont="1" applyFill="1" applyBorder="1"/>
    <xf numFmtId="166" fontId="23" fillId="3" borderId="0" xfId="0" applyNumberFormat="1" applyFont="1" applyFill="1" applyBorder="1" applyAlignment="1">
      <alignment vertical="center" wrapText="1"/>
    </xf>
    <xf numFmtId="0" fontId="15" fillId="13" borderId="0" xfId="0" applyFont="1" applyFill="1" applyBorder="1" applyAlignment="1">
      <alignment vertical="center" wrapText="1"/>
    </xf>
    <xf numFmtId="0" fontId="15" fillId="13" borderId="0" xfId="0" applyFont="1" applyFill="1" applyBorder="1" applyAlignment="1">
      <alignment horizontal="right" vertical="top" wrapText="1"/>
    </xf>
    <xf numFmtId="0" fontId="21" fillId="13" borderId="0" xfId="0" applyFont="1" applyFill="1" applyBorder="1" applyAlignment="1">
      <alignment horizontal="left" vertical="center" wrapText="1"/>
    </xf>
    <xf numFmtId="0" fontId="0" fillId="13" borderId="2" xfId="0" applyFont="1" applyFill="1" applyBorder="1" applyAlignment="1">
      <alignment horizontal="left" vertical="center" wrapText="1"/>
    </xf>
    <xf numFmtId="164" fontId="0" fillId="13" borderId="0" xfId="0" applyNumberFormat="1" applyFont="1" applyFill="1" applyBorder="1" applyAlignment="1">
      <alignment horizontal="left" vertical="center" wrapText="1"/>
    </xf>
    <xf numFmtId="0" fontId="51" fillId="3" borderId="0" xfId="0" applyFont="1" applyFill="1" applyBorder="1" applyAlignment="1"/>
    <xf numFmtId="167" fontId="14" fillId="17" borderId="0" xfId="0" applyNumberFormat="1" applyFont="1" applyFill="1" applyBorder="1" applyAlignment="1">
      <alignment horizontal="center" vertical="center"/>
    </xf>
    <xf numFmtId="167" fontId="0" fillId="9" borderId="0" xfId="0" applyNumberFormat="1" applyFill="1" applyBorder="1" applyAlignment="1">
      <alignment horizontal="center" vertical="center"/>
    </xf>
    <xf numFmtId="164" fontId="0" fillId="9" borderId="6" xfId="0" applyNumberFormat="1" applyFont="1" applyFill="1" applyBorder="1" applyAlignment="1">
      <alignment horizontal="right" vertical="center" wrapText="1" indent="1"/>
    </xf>
    <xf numFmtId="0" fontId="23" fillId="16" borderId="16" xfId="0" applyFont="1" applyFill="1" applyBorder="1" applyAlignment="1">
      <alignment horizontal="left" vertical="center"/>
    </xf>
    <xf numFmtId="0" fontId="23" fillId="16" borderId="0" xfId="0" applyFont="1" applyFill="1" applyBorder="1" applyAlignment="1">
      <alignment horizontal="left" vertical="center"/>
    </xf>
    <xf numFmtId="0" fontId="39" fillId="16" borderId="0" xfId="0" applyFont="1" applyFill="1" applyBorder="1" applyAlignment="1">
      <alignment horizontal="left" vertical="center"/>
    </xf>
    <xf numFmtId="0" fontId="33" fillId="16" borderId="0" xfId="0" applyFont="1" applyFill="1" applyBorder="1" applyAlignment="1">
      <alignment horizontal="left" vertical="center"/>
    </xf>
    <xf numFmtId="0" fontId="29" fillId="16" borderId="0" xfId="0" applyFont="1" applyFill="1" applyBorder="1" applyAlignment="1">
      <alignment horizontal="left" vertical="center" wrapText="1"/>
    </xf>
    <xf numFmtId="164" fontId="24" fillId="16" borderId="0" xfId="0" applyNumberFormat="1" applyFont="1" applyFill="1" applyBorder="1" applyAlignment="1">
      <alignment horizontal="left" vertical="center"/>
    </xf>
    <xf numFmtId="0" fontId="24" fillId="16" borderId="0" xfId="0" applyFont="1" applyFill="1" applyBorder="1" applyAlignment="1">
      <alignment horizontal="left" vertical="center"/>
    </xf>
    <xf numFmtId="0" fontId="24" fillId="2" borderId="0" xfId="0" applyFont="1" applyFill="1" applyBorder="1" applyAlignment="1">
      <alignment horizontal="left" vertical="center"/>
    </xf>
    <xf numFmtId="0" fontId="15" fillId="13" borderId="0" xfId="0" applyFont="1" applyFill="1" applyBorder="1" applyAlignment="1">
      <alignment horizontal="left" vertical="center" wrapText="1"/>
    </xf>
    <xf numFmtId="0" fontId="15" fillId="13" borderId="0" xfId="0" applyFont="1" applyFill="1" applyBorder="1" applyAlignment="1">
      <alignment horizontal="left" vertical="top"/>
    </xf>
    <xf numFmtId="0" fontId="18" fillId="13" borderId="0" xfId="0" applyFont="1" applyFill="1" applyBorder="1" applyAlignment="1">
      <alignment horizontal="left" vertical="center" wrapText="1"/>
    </xf>
    <xf numFmtId="0" fontId="48" fillId="13" borderId="0" xfId="0" applyFont="1" applyFill="1" applyAlignment="1">
      <alignment vertical="center"/>
    </xf>
    <xf numFmtId="0" fontId="15" fillId="13" borderId="6" xfId="0" applyFont="1" applyFill="1" applyBorder="1" applyAlignment="1">
      <alignment horizontal="right" vertical="center" wrapText="1"/>
    </xf>
    <xf numFmtId="0" fontId="15" fillId="13" borderId="0" xfId="0" applyFont="1" applyFill="1" applyBorder="1" applyAlignment="1">
      <alignment horizontal="center" vertical="center" wrapText="1"/>
    </xf>
    <xf numFmtId="164" fontId="13" fillId="3" borderId="23" xfId="0" applyNumberFormat="1" applyFont="1" applyFill="1" applyBorder="1" applyAlignment="1">
      <alignment horizontal="center" vertical="center"/>
    </xf>
    <xf numFmtId="0" fontId="13" fillId="3" borderId="23" xfId="0" applyFont="1" applyFill="1" applyBorder="1" applyAlignment="1">
      <alignment horizontal="center" vertical="center"/>
    </xf>
    <xf numFmtId="0" fontId="0" fillId="3" borderId="24" xfId="0" applyFill="1" applyBorder="1" applyAlignment="1">
      <alignment horizontal="center" vertical="center"/>
    </xf>
    <xf numFmtId="9" fontId="0" fillId="3" borderId="24" xfId="0" applyNumberFormat="1" applyFill="1" applyBorder="1" applyAlignment="1">
      <alignment horizontal="center" vertical="center"/>
    </xf>
    <xf numFmtId="0" fontId="0" fillId="3" borderId="25" xfId="0" applyFill="1" applyBorder="1" applyAlignment="1">
      <alignment horizontal="center" vertical="center"/>
    </xf>
    <xf numFmtId="9" fontId="0" fillId="3" borderId="25" xfId="0" applyNumberFormat="1" applyFill="1" applyBorder="1" applyAlignment="1">
      <alignment horizontal="center" vertical="center"/>
    </xf>
    <xf numFmtId="0" fontId="1" fillId="3" borderId="25" xfId="0" applyFont="1" applyFill="1" applyBorder="1" applyAlignment="1">
      <alignment horizontal="center" vertical="center"/>
    </xf>
    <xf numFmtId="1" fontId="1" fillId="3" borderId="25" xfId="4" applyNumberFormat="1" applyFont="1" applyFill="1" applyBorder="1" applyAlignment="1">
      <alignment horizontal="center" vertical="center"/>
    </xf>
    <xf numFmtId="0" fontId="6" fillId="3" borderId="25" xfId="3" applyFill="1" applyBorder="1" applyAlignment="1">
      <alignment horizontal="center" vertical="center"/>
    </xf>
    <xf numFmtId="0" fontId="0" fillId="3" borderId="26" xfId="0" applyFill="1" applyBorder="1" applyAlignment="1">
      <alignment horizontal="center" vertical="center"/>
    </xf>
    <xf numFmtId="0" fontId="0" fillId="3" borderId="25" xfId="0" applyFont="1" applyFill="1" applyBorder="1" applyAlignment="1">
      <alignment horizontal="center" vertical="center"/>
    </xf>
    <xf numFmtId="0" fontId="0" fillId="3" borderId="27" xfId="0" applyFill="1" applyBorder="1" applyAlignment="1">
      <alignment horizontal="center" vertical="center"/>
    </xf>
    <xf numFmtId="0" fontId="14" fillId="3" borderId="28" xfId="0" applyFont="1" applyFill="1" applyBorder="1" applyAlignment="1">
      <alignment horizontal="center" vertical="center"/>
    </xf>
    <xf numFmtId="0" fontId="22" fillId="3" borderId="28" xfId="0" applyFont="1" applyFill="1" applyBorder="1" applyAlignment="1">
      <alignment horizontal="center" vertical="center"/>
    </xf>
    <xf numFmtId="0" fontId="14" fillId="3" borderId="29" xfId="0" applyFont="1" applyFill="1" applyBorder="1" applyAlignment="1">
      <alignment horizontal="center" vertical="center"/>
    </xf>
    <xf numFmtId="0" fontId="0" fillId="3" borderId="28" xfId="0" applyFill="1" applyBorder="1" applyAlignment="1">
      <alignment horizontal="center" vertical="center"/>
    </xf>
    <xf numFmtId="0" fontId="6" fillId="3" borderId="28" xfId="3" applyFill="1" applyBorder="1" applyAlignment="1">
      <alignment horizontal="center" vertical="center"/>
    </xf>
    <xf numFmtId="0" fontId="0" fillId="3" borderId="29" xfId="0" applyFill="1" applyBorder="1" applyAlignment="1">
      <alignment horizontal="center" vertical="center"/>
    </xf>
    <xf numFmtId="0" fontId="15" fillId="13" borderId="4" xfId="0" applyFont="1" applyFill="1" applyBorder="1" applyAlignment="1"/>
    <xf numFmtId="0" fontId="15" fillId="13" borderId="0" xfId="0" applyFont="1" applyFill="1" applyBorder="1" applyAlignment="1"/>
    <xf numFmtId="0" fontId="15" fillId="16" borderId="0" xfId="0" applyFont="1" applyFill="1" applyBorder="1" applyAlignment="1"/>
    <xf numFmtId="0" fontId="15" fillId="16" borderId="4" xfId="0" applyFont="1" applyFill="1" applyBorder="1" applyAlignment="1"/>
    <xf numFmtId="0" fontId="18" fillId="16" borderId="0" xfId="0" applyFont="1" applyFill="1" applyBorder="1" applyAlignment="1"/>
    <xf numFmtId="0" fontId="44" fillId="13" borderId="0" xfId="0" applyFont="1" applyFill="1" applyBorder="1" applyAlignment="1">
      <alignment horizontal="left" vertical="center"/>
    </xf>
    <xf numFmtId="0" fontId="18" fillId="13" borderId="6" xfId="0" applyFont="1" applyFill="1" applyBorder="1" applyAlignment="1">
      <alignment horizontal="left" vertical="center"/>
    </xf>
    <xf numFmtId="0" fontId="18" fillId="13" borderId="4" xfId="0" applyFont="1" applyFill="1" applyBorder="1" applyAlignment="1"/>
    <xf numFmtId="0" fontId="18" fillId="13" borderId="0" xfId="0" applyFont="1" applyFill="1" applyBorder="1" applyAlignment="1"/>
    <xf numFmtId="0" fontId="21" fillId="13" borderId="6" xfId="0" applyFont="1" applyFill="1" applyBorder="1" applyAlignment="1">
      <alignment horizontal="left" vertical="center"/>
    </xf>
    <xf numFmtId="0" fontId="15" fillId="0" borderId="0" xfId="0" applyFont="1" applyAlignment="1"/>
    <xf numFmtId="0" fontId="15" fillId="13" borderId="6" xfId="0" applyFont="1" applyFill="1" applyBorder="1" applyAlignment="1">
      <alignment horizontal="right" vertical="center"/>
    </xf>
    <xf numFmtId="0" fontId="18" fillId="16" borderId="0" xfId="0" applyFont="1" applyFill="1" applyBorder="1" applyAlignment="1">
      <alignment horizontal="left" vertical="top"/>
    </xf>
    <xf numFmtId="2" fontId="0" fillId="3" borderId="0" xfId="0" applyNumberFormat="1" applyFill="1"/>
    <xf numFmtId="167" fontId="38" fillId="5" borderId="8" xfId="4" applyNumberFormat="1" applyFont="1" applyFill="1" applyBorder="1" applyAlignment="1">
      <alignment horizontal="right" vertical="center"/>
    </xf>
    <xf numFmtId="0" fontId="15" fillId="13" borderId="0" xfId="0" applyFont="1" applyFill="1" applyBorder="1" applyAlignment="1">
      <alignment horizontal="left" vertical="center" wrapText="1"/>
    </xf>
    <xf numFmtId="0" fontId="15" fillId="13" borderId="0" xfId="0" applyFont="1" applyFill="1" applyBorder="1" applyAlignment="1">
      <alignment horizontal="left" vertical="top"/>
    </xf>
    <xf numFmtId="0" fontId="15" fillId="13" borderId="0" xfId="0" applyFont="1" applyFill="1" applyBorder="1" applyAlignment="1">
      <alignment horizontal="left" vertical="center"/>
    </xf>
    <xf numFmtId="0" fontId="15" fillId="13" borderId="0" xfId="0" applyFont="1" applyFill="1" applyBorder="1" applyAlignment="1">
      <alignment horizontal="left" vertical="center" wrapText="1"/>
    </xf>
    <xf numFmtId="0" fontId="15" fillId="13" borderId="0" xfId="0" applyFont="1" applyFill="1" applyBorder="1" applyAlignment="1">
      <alignment horizontal="left" vertical="top"/>
    </xf>
    <xf numFmtId="0" fontId="15" fillId="13" borderId="0" xfId="0" applyFont="1" applyFill="1" applyBorder="1" applyAlignment="1">
      <alignment horizontal="left" vertical="center"/>
    </xf>
    <xf numFmtId="2" fontId="14" fillId="12" borderId="0" xfId="0" applyNumberFormat="1" applyFont="1" applyFill="1" applyBorder="1" applyAlignment="1">
      <alignment horizontal="center" vertical="center"/>
    </xf>
    <xf numFmtId="0" fontId="0" fillId="13" borderId="0" xfId="0" applyFont="1" applyFill="1"/>
    <xf numFmtId="0" fontId="0" fillId="13" borderId="0" xfId="0" applyFont="1" applyFill="1" applyAlignment="1"/>
    <xf numFmtId="0" fontId="14" fillId="13" borderId="0" xfId="0" applyFont="1" applyFill="1" applyAlignment="1">
      <alignment wrapText="1"/>
    </xf>
    <xf numFmtId="0" fontId="0" fillId="13" borderId="0" xfId="0" applyFill="1" applyAlignment="1">
      <alignment horizontal="center" vertical="center"/>
    </xf>
    <xf numFmtId="2" fontId="38" fillId="5" borderId="8" xfId="4" applyNumberFormat="1" applyFont="1" applyFill="1" applyBorder="1" applyAlignment="1">
      <alignment horizontal="right" vertical="center"/>
    </xf>
    <xf numFmtId="9" fontId="1" fillId="2" borderId="0" xfId="4" applyFont="1" applyFill="1" applyBorder="1" applyAlignment="1">
      <alignment horizontal="center" vertical="top"/>
    </xf>
    <xf numFmtId="10" fontId="1" fillId="2" borderId="0" xfId="4" applyNumberFormat="1" applyFont="1" applyFill="1" applyBorder="1" applyAlignment="1">
      <alignment horizontal="center" vertical="top"/>
    </xf>
    <xf numFmtId="0" fontId="53" fillId="3" borderId="0" xfId="0" applyFont="1" applyFill="1" applyAlignment="1">
      <alignment horizontal="left" vertical="center"/>
    </xf>
    <xf numFmtId="0" fontId="18" fillId="3" borderId="0" xfId="0" applyFont="1" applyFill="1" applyAlignment="1">
      <alignment horizontal="left" vertical="center"/>
    </xf>
    <xf numFmtId="0" fontId="18" fillId="3" borderId="0" xfId="0" applyFont="1" applyFill="1" applyAlignment="1">
      <alignment horizontal="center" vertical="center" wrapText="1"/>
    </xf>
    <xf numFmtId="0" fontId="15" fillId="3" borderId="0" xfId="0" applyFont="1" applyFill="1" applyAlignment="1">
      <alignment horizontal="left" vertical="center"/>
    </xf>
    <xf numFmtId="0" fontId="18" fillId="3" borderId="0" xfId="0" applyFont="1" applyFill="1"/>
    <xf numFmtId="0" fontId="18" fillId="3" borderId="0" xfId="0" applyFont="1" applyFill="1" applyAlignment="1">
      <alignment horizontal="left"/>
    </xf>
    <xf numFmtId="0" fontId="18" fillId="3" borderId="0" xfId="0" applyFont="1" applyFill="1" applyAlignment="1">
      <alignment horizontal="center" wrapText="1"/>
    </xf>
    <xf numFmtId="1" fontId="54" fillId="3" borderId="0" xfId="4" applyNumberFormat="1" applyFont="1" applyFill="1" applyBorder="1" applyAlignment="1">
      <alignment horizontal="center" vertical="center"/>
    </xf>
    <xf numFmtId="0" fontId="18" fillId="3" borderId="11" xfId="0" quotePrefix="1" applyFont="1" applyFill="1" applyBorder="1" applyAlignment="1">
      <alignment horizontal="right" vertical="center"/>
    </xf>
    <xf numFmtId="9" fontId="54" fillId="3" borderId="11" xfId="4" applyFont="1" applyFill="1" applyBorder="1" applyAlignment="1">
      <alignment horizontal="center" vertical="center"/>
    </xf>
    <xf numFmtId="9" fontId="15" fillId="3" borderId="11" xfId="4" applyFont="1" applyFill="1" applyBorder="1" applyAlignment="1">
      <alignment horizontal="left" vertical="center"/>
    </xf>
    <xf numFmtId="0" fontId="18" fillId="3" borderId="0" xfId="0" quotePrefix="1" applyFont="1" applyFill="1" applyBorder="1" applyAlignment="1">
      <alignment vertical="top"/>
    </xf>
    <xf numFmtId="9" fontId="54" fillId="3" borderId="0" xfId="4" applyFont="1" applyFill="1" applyBorder="1" applyAlignment="1">
      <alignment horizontal="center" vertical="center"/>
    </xf>
    <xf numFmtId="9" fontId="15" fillId="3" borderId="0" xfId="4" applyFont="1" applyFill="1" applyBorder="1" applyAlignment="1">
      <alignment vertical="top"/>
    </xf>
    <xf numFmtId="1" fontId="54" fillId="3" borderId="0" xfId="4" applyNumberFormat="1" applyFont="1" applyFill="1" applyBorder="1" applyAlignment="1">
      <alignment vertical="center"/>
    </xf>
    <xf numFmtId="0" fontId="15" fillId="2" borderId="0" xfId="0" applyFont="1" applyFill="1"/>
    <xf numFmtId="1" fontId="15" fillId="2" borderId="0" xfId="0" applyNumberFormat="1" applyFont="1" applyFill="1"/>
    <xf numFmtId="0" fontId="15" fillId="3" borderId="0" xfId="0" applyFont="1" applyFill="1" applyAlignment="1">
      <alignment horizontal="left"/>
    </xf>
    <xf numFmtId="0" fontId="18" fillId="3" borderId="11" xfId="0" quotePrefix="1" applyFont="1" applyFill="1" applyBorder="1" applyAlignment="1">
      <alignment horizontal="left" vertical="center"/>
    </xf>
    <xf numFmtId="0" fontId="18" fillId="3" borderId="0" xfId="0" applyFont="1" applyFill="1" applyBorder="1" applyAlignment="1">
      <alignment horizontal="left" vertical="top"/>
    </xf>
    <xf numFmtId="0" fontId="17" fillId="3" borderId="25" xfId="0" applyFont="1" applyFill="1" applyBorder="1" applyAlignment="1">
      <alignment horizontal="center" vertical="center"/>
    </xf>
    <xf numFmtId="0" fontId="11" fillId="3" borderId="25" xfId="0" applyFont="1" applyFill="1" applyBorder="1" applyAlignment="1">
      <alignment horizontal="center" vertical="center"/>
    </xf>
    <xf numFmtId="0" fontId="0" fillId="0" borderId="0" xfId="0" quotePrefix="1"/>
    <xf numFmtId="164" fontId="55" fillId="3" borderId="0" xfId="0" applyNumberFormat="1" applyFont="1" applyFill="1" applyBorder="1" applyAlignment="1"/>
    <xf numFmtId="0" fontId="18" fillId="13" borderId="0" xfId="0" applyFont="1" applyFill="1" applyBorder="1" applyAlignment="1">
      <alignment horizontal="right" vertical="center" wrapText="1"/>
    </xf>
    <xf numFmtId="0" fontId="56" fillId="3" borderId="0" xfId="0" applyFont="1" applyFill="1" applyBorder="1" applyAlignment="1">
      <alignment horizontal="center" vertical="center" wrapText="1"/>
    </xf>
    <xf numFmtId="0" fontId="57" fillId="3" borderId="0" xfId="0" applyFont="1" applyFill="1" applyAlignment="1">
      <alignment horizontal="center"/>
    </xf>
    <xf numFmtId="0" fontId="36" fillId="2" borderId="3" xfId="0" applyFont="1" applyFill="1" applyBorder="1" applyAlignment="1">
      <alignment vertical="center" textRotation="90"/>
    </xf>
    <xf numFmtId="0" fontId="15" fillId="2" borderId="4" xfId="0" applyFont="1" applyFill="1" applyBorder="1" applyAlignment="1">
      <alignment vertical="center"/>
    </xf>
    <xf numFmtId="0" fontId="15" fillId="2" borderId="4" xfId="0" applyFont="1" applyFill="1" applyBorder="1" applyAlignment="1">
      <alignment horizontal="left" vertical="center"/>
    </xf>
    <xf numFmtId="0" fontId="15" fillId="2" borderId="4" xfId="0" applyFont="1" applyFill="1" applyBorder="1" applyAlignment="1">
      <alignment horizontal="left" vertical="center" wrapText="1"/>
    </xf>
    <xf numFmtId="0" fontId="36" fillId="2" borderId="1" xfId="0" applyFont="1" applyFill="1" applyBorder="1" applyAlignment="1">
      <alignment vertical="center" textRotation="90"/>
    </xf>
    <xf numFmtId="0" fontId="18" fillId="2" borderId="0" xfId="0" applyFont="1" applyFill="1" applyBorder="1" applyAlignment="1">
      <alignment vertical="top"/>
    </xf>
    <xf numFmtId="0" fontId="15" fillId="2" borderId="0" xfId="0" applyFont="1" applyFill="1" applyBorder="1" applyAlignment="1"/>
    <xf numFmtId="0" fontId="15" fillId="2" borderId="0" xfId="0" applyFont="1" applyFill="1" applyBorder="1" applyAlignment="1">
      <alignment vertical="top"/>
    </xf>
    <xf numFmtId="0" fontId="36" fillId="2" borderId="12" xfId="0" applyFont="1" applyFill="1" applyBorder="1" applyAlignment="1">
      <alignment vertical="center" textRotation="90"/>
    </xf>
    <xf numFmtId="0" fontId="15" fillId="2" borderId="6" xfId="0" applyFont="1" applyFill="1" applyBorder="1" applyAlignment="1"/>
    <xf numFmtId="0" fontId="0" fillId="2" borderId="5" xfId="0" applyFont="1" applyFill="1" applyBorder="1" applyAlignment="1">
      <alignment horizontal="left" vertical="center" wrapText="1"/>
    </xf>
    <xf numFmtId="0" fontId="0" fillId="2" borderId="2" xfId="0" applyFont="1" applyFill="1" applyBorder="1" applyAlignment="1">
      <alignment horizontal="center" vertical="center"/>
    </xf>
    <xf numFmtId="0" fontId="0" fillId="2" borderId="7" xfId="0" applyFont="1" applyFill="1" applyBorder="1" applyAlignment="1"/>
    <xf numFmtId="0" fontId="21" fillId="19" borderId="0" xfId="0" applyFont="1" applyFill="1" applyBorder="1" applyAlignment="1" applyProtection="1">
      <alignment horizontal="center" vertical="center" wrapText="1"/>
      <protection locked="0"/>
    </xf>
    <xf numFmtId="168" fontId="21" fillId="19" borderId="0" xfId="0" applyNumberFormat="1" applyFont="1" applyFill="1" applyBorder="1" applyAlignment="1" applyProtection="1">
      <alignment horizontal="center" vertical="center" wrapText="1"/>
      <protection locked="0"/>
    </xf>
    <xf numFmtId="0" fontId="21" fillId="6" borderId="0" xfId="0" applyFont="1" applyFill="1" applyBorder="1" applyAlignment="1" applyProtection="1">
      <alignment horizontal="center" vertical="center" wrapText="1"/>
      <protection locked="0"/>
    </xf>
    <xf numFmtId="0" fontId="21" fillId="18" borderId="0" xfId="0" applyFont="1" applyFill="1" applyBorder="1" applyAlignment="1" applyProtection="1">
      <alignment horizontal="center" vertical="center" wrapText="1"/>
      <protection locked="0"/>
    </xf>
    <xf numFmtId="0" fontId="21" fillId="13" borderId="4" xfId="2" applyFont="1" applyFill="1" applyBorder="1" applyAlignment="1" applyProtection="1">
      <alignment horizontal="right" wrapText="1"/>
      <protection locked="0"/>
    </xf>
    <xf numFmtId="0" fontId="21" fillId="13" borderId="0" xfId="2" applyFont="1" applyFill="1" applyBorder="1" applyAlignment="1" applyProtection="1">
      <alignment horizontal="right" wrapText="1"/>
      <protection locked="0"/>
    </xf>
    <xf numFmtId="0" fontId="21" fillId="13" borderId="0" xfId="0" applyFont="1" applyFill="1" applyBorder="1" applyAlignment="1" applyProtection="1">
      <alignment wrapText="1"/>
      <protection locked="0"/>
    </xf>
    <xf numFmtId="0" fontId="15" fillId="13" borderId="0" xfId="0" applyFont="1" applyFill="1" applyBorder="1" applyAlignment="1" applyProtection="1">
      <alignment vertical="center"/>
      <protection locked="0"/>
    </xf>
    <xf numFmtId="0" fontId="21" fillId="13" borderId="0" xfId="2" applyFont="1" applyFill="1" applyBorder="1" applyAlignment="1" applyProtection="1">
      <alignment wrapText="1"/>
      <protection locked="0"/>
    </xf>
    <xf numFmtId="0" fontId="15" fillId="13" borderId="6" xfId="0" applyFont="1" applyFill="1" applyBorder="1" applyAlignment="1" applyProtection="1">
      <alignment horizontal="left" vertical="center" wrapText="1"/>
      <protection locked="0"/>
    </xf>
    <xf numFmtId="0" fontId="21" fillId="3" borderId="0" xfId="0" applyFont="1" applyFill="1" applyAlignment="1" applyProtection="1">
      <alignment horizontal="center" vertical="center" wrapText="1"/>
      <protection locked="0"/>
    </xf>
    <xf numFmtId="0" fontId="21" fillId="3" borderId="0" xfId="0" applyFont="1" applyFill="1" applyProtection="1">
      <protection locked="0"/>
    </xf>
    <xf numFmtId="0" fontId="21" fillId="3" borderId="0" xfId="0" applyFont="1" applyFill="1" applyBorder="1" applyAlignment="1" applyProtection="1">
      <alignment horizontal="center" vertical="center" wrapText="1"/>
      <protection locked="0"/>
    </xf>
    <xf numFmtId="0" fontId="29" fillId="16" borderId="14" xfId="0" applyFont="1" applyFill="1" applyBorder="1" applyAlignment="1" applyProtection="1">
      <alignment vertical="center" wrapText="1"/>
      <protection locked="0"/>
    </xf>
    <xf numFmtId="0" fontId="29" fillId="16" borderId="0" xfId="0" applyFont="1" applyFill="1" applyBorder="1" applyAlignment="1" applyProtection="1">
      <alignment horizontal="left" vertical="center" wrapText="1"/>
      <protection locked="0"/>
    </xf>
    <xf numFmtId="0" fontId="29" fillId="16" borderId="0" xfId="0" applyFont="1" applyFill="1" applyBorder="1" applyAlignment="1" applyProtection="1">
      <alignment vertical="center" wrapText="1"/>
      <protection locked="0"/>
    </xf>
    <xf numFmtId="0" fontId="21" fillId="16" borderId="0" xfId="0" applyFont="1" applyFill="1" applyBorder="1" applyAlignment="1" applyProtection="1">
      <alignment wrapText="1"/>
      <protection locked="0"/>
    </xf>
    <xf numFmtId="0" fontId="21" fillId="16" borderId="4" xfId="2" applyFont="1" applyFill="1" applyBorder="1" applyAlignment="1" applyProtection="1">
      <alignment horizontal="right" wrapText="1"/>
      <protection locked="0"/>
    </xf>
    <xf numFmtId="0" fontId="21" fillId="16" borderId="0" xfId="2" applyFont="1" applyFill="1" applyBorder="1" applyAlignment="1" applyProtection="1">
      <alignment horizontal="right" wrapText="1"/>
      <protection locked="0"/>
    </xf>
    <xf numFmtId="0" fontId="15" fillId="16" borderId="0" xfId="2" applyFont="1" applyFill="1" applyBorder="1" applyAlignment="1" applyProtection="1">
      <alignment wrapText="1"/>
      <protection locked="0"/>
    </xf>
    <xf numFmtId="0" fontId="21" fillId="16" borderId="6" xfId="0" applyFont="1" applyFill="1" applyBorder="1" applyAlignment="1" applyProtection="1">
      <alignment horizontal="left" vertical="center" wrapText="1"/>
      <protection locked="0"/>
    </xf>
    <xf numFmtId="0" fontId="29" fillId="16" borderId="21" xfId="0" applyFont="1" applyFill="1" applyBorder="1" applyAlignment="1" applyProtection="1">
      <alignment vertical="center" wrapText="1"/>
      <protection locked="0"/>
    </xf>
    <xf numFmtId="0" fontId="29" fillId="4" borderId="0" xfId="0" applyFont="1" applyFill="1" applyBorder="1" applyAlignment="1" applyProtection="1">
      <alignment vertical="center" wrapText="1"/>
      <protection locked="0"/>
    </xf>
    <xf numFmtId="0" fontId="21" fillId="3" borderId="0" xfId="0" applyFont="1" applyFill="1" applyAlignment="1" applyProtection="1">
      <alignment wrapText="1"/>
      <protection locked="0"/>
    </xf>
    <xf numFmtId="0" fontId="25" fillId="3" borderId="9" xfId="0" applyFont="1" applyFill="1" applyBorder="1" applyAlignment="1" applyProtection="1">
      <alignment vertical="center" wrapText="1"/>
      <protection locked="0"/>
    </xf>
    <xf numFmtId="0" fontId="15" fillId="13" borderId="0" xfId="0" applyFont="1" applyFill="1" applyBorder="1" applyAlignment="1" applyProtection="1">
      <alignment horizontal="right" vertical="center" wrapText="1"/>
      <protection locked="0"/>
    </xf>
    <xf numFmtId="0" fontId="15" fillId="13" borderId="0" xfId="0" applyFont="1" applyFill="1" applyBorder="1" applyAlignment="1" applyProtection="1">
      <alignment horizontal="left" vertical="center" wrapText="1"/>
      <protection locked="0"/>
    </xf>
    <xf numFmtId="0" fontId="18" fillId="13" borderId="0" xfId="0" applyFont="1" applyFill="1" applyBorder="1" applyAlignment="1" applyProtection="1">
      <alignment horizontal="left" vertical="center" wrapText="1"/>
      <protection locked="0"/>
    </xf>
    <xf numFmtId="0" fontId="15" fillId="13" borderId="0" xfId="0" applyFont="1" applyFill="1" applyBorder="1" applyAlignment="1" applyProtection="1">
      <alignment horizontal="left" vertical="center"/>
      <protection locked="0"/>
    </xf>
    <xf numFmtId="0" fontId="21" fillId="13" borderId="0" xfId="0" applyFont="1" applyFill="1" applyBorder="1" applyAlignment="1" applyProtection="1">
      <alignment horizontal="left" vertical="center" wrapText="1"/>
      <protection locked="0"/>
    </xf>
    <xf numFmtId="0" fontId="21" fillId="13" borderId="6" xfId="0" applyFont="1" applyFill="1" applyBorder="1" applyAlignment="1" applyProtection="1">
      <alignment horizontal="left" vertical="center" wrapText="1"/>
      <protection locked="0"/>
    </xf>
    <xf numFmtId="0" fontId="15" fillId="13" borderId="0" xfId="0" applyFont="1" applyFill="1" applyProtection="1">
      <protection locked="0"/>
    </xf>
    <xf numFmtId="0" fontId="15" fillId="13" borderId="0" xfId="0" applyFont="1" applyFill="1" applyBorder="1" applyAlignment="1" applyProtection="1">
      <alignment horizontal="left" vertical="top"/>
      <protection locked="0"/>
    </xf>
    <xf numFmtId="0" fontId="18" fillId="13" borderId="6" xfId="0" applyFont="1" applyFill="1" applyBorder="1" applyAlignment="1" applyProtection="1">
      <alignment horizontal="left" vertical="center" wrapText="1"/>
      <protection locked="0"/>
    </xf>
    <xf numFmtId="0" fontId="18" fillId="13" borderId="0" xfId="0" applyFont="1" applyFill="1" applyBorder="1" applyAlignment="1" applyProtection="1">
      <alignment horizontal="left" vertical="center"/>
      <protection locked="0"/>
    </xf>
    <xf numFmtId="0" fontId="18" fillId="13" borderId="0" xfId="0" applyFont="1" applyFill="1" applyBorder="1" applyAlignment="1" applyProtection="1">
      <alignment vertical="top" wrapText="1"/>
      <protection locked="0"/>
    </xf>
    <xf numFmtId="0" fontId="15" fillId="13" borderId="0" xfId="0" applyFont="1" applyFill="1" applyBorder="1" applyAlignment="1" applyProtection="1">
      <alignment vertical="center" wrapText="1"/>
      <protection locked="0"/>
    </xf>
    <xf numFmtId="0" fontId="48" fillId="13" borderId="0" xfId="0" applyFont="1" applyFill="1" applyAlignment="1" applyProtection="1">
      <alignment vertical="center"/>
      <protection locked="0"/>
    </xf>
    <xf numFmtId="0" fontId="14" fillId="3" borderId="0" xfId="0" applyFont="1" applyFill="1" applyAlignment="1" applyProtection="1">
      <alignment wrapText="1"/>
      <protection locked="0"/>
    </xf>
    <xf numFmtId="0" fontId="34" fillId="3" borderId="0" xfId="0" applyFont="1" applyFill="1" applyAlignment="1" applyProtection="1">
      <alignment wrapText="1"/>
      <protection locked="0"/>
    </xf>
    <xf numFmtId="0" fontId="35" fillId="3" borderId="0" xfId="0" applyFont="1" applyFill="1" applyAlignment="1" applyProtection="1">
      <alignment horizontal="right" wrapText="1"/>
      <protection locked="0"/>
    </xf>
    <xf numFmtId="0" fontId="24" fillId="3" borderId="0" xfId="0" applyFont="1" applyFill="1" applyAlignment="1" applyProtection="1">
      <alignment wrapText="1"/>
      <protection locked="0"/>
    </xf>
    <xf numFmtId="0" fontId="9" fillId="3" borderId="0" xfId="0" applyFont="1" applyFill="1" applyBorder="1" applyAlignment="1" applyProtection="1">
      <alignment vertical="center" wrapText="1"/>
      <protection locked="0"/>
    </xf>
    <xf numFmtId="0" fontId="24" fillId="15" borderId="0" xfId="0" applyFont="1" applyFill="1" applyBorder="1" applyAlignment="1" applyProtection="1">
      <alignment vertical="center" wrapText="1"/>
      <protection locked="0"/>
    </xf>
    <xf numFmtId="0" fontId="10" fillId="15" borderId="0" xfId="0" applyFont="1" applyFill="1" applyBorder="1" applyAlignment="1" applyProtection="1">
      <alignment vertical="center" wrapText="1"/>
      <protection locked="0"/>
    </xf>
    <xf numFmtId="0" fontId="10" fillId="3" borderId="0" xfId="0" applyFont="1" applyFill="1" applyBorder="1" applyAlignment="1" applyProtection="1">
      <alignment vertical="center" wrapText="1"/>
      <protection locked="0"/>
    </xf>
    <xf numFmtId="0" fontId="33" fillId="3" borderId="0" xfId="0" applyFont="1" applyFill="1" applyBorder="1" applyAlignment="1" applyProtection="1">
      <alignment vertical="center"/>
      <protection locked="0"/>
    </xf>
    <xf numFmtId="0" fontId="14" fillId="2" borderId="4" xfId="0" applyFont="1" applyFill="1" applyBorder="1" applyAlignment="1" applyProtection="1">
      <alignment horizontal="left" vertical="center" wrapText="1"/>
      <protection locked="0"/>
    </xf>
    <xf numFmtId="0" fontId="45" fillId="2" borderId="0" xfId="2" applyFont="1" applyFill="1" applyBorder="1" applyAlignment="1" applyProtection="1">
      <alignment horizontal="center" wrapText="1"/>
      <protection locked="0"/>
    </xf>
    <xf numFmtId="0" fontId="21" fillId="2" borderId="0" xfId="0" applyFont="1" applyFill="1" applyBorder="1" applyAlignment="1" applyProtection="1">
      <alignment wrapText="1"/>
      <protection locked="0"/>
    </xf>
    <xf numFmtId="0" fontId="21" fillId="2" borderId="6" xfId="0" applyFont="1" applyFill="1" applyBorder="1" applyAlignment="1" applyProtection="1">
      <alignment wrapText="1"/>
      <protection locked="0"/>
    </xf>
    <xf numFmtId="0" fontId="21" fillId="3" borderId="0" xfId="0" applyFont="1" applyFill="1" applyBorder="1" applyAlignment="1" applyProtection="1">
      <alignment wrapText="1"/>
      <protection locked="0"/>
    </xf>
    <xf numFmtId="0" fontId="29" fillId="11" borderId="0" xfId="0" applyFont="1" applyFill="1" applyBorder="1" applyAlignment="1" applyProtection="1">
      <alignment vertical="center" wrapText="1"/>
      <protection locked="0"/>
    </xf>
    <xf numFmtId="0" fontId="29" fillId="3" borderId="0" xfId="0" applyFont="1" applyFill="1" applyBorder="1" applyAlignment="1" applyProtection="1">
      <alignment horizontal="left" vertical="center" wrapText="1"/>
      <protection locked="0"/>
    </xf>
    <xf numFmtId="0" fontId="31" fillId="3" borderId="0" xfId="0" applyFont="1" applyFill="1" applyBorder="1" applyAlignment="1" applyProtection="1">
      <alignment vertical="center" wrapText="1"/>
      <protection locked="0"/>
    </xf>
    <xf numFmtId="0" fontId="25" fillId="3" borderId="0" xfId="0" applyFont="1" applyFill="1" applyBorder="1" applyAlignment="1" applyProtection="1">
      <alignment horizontal="center" wrapText="1"/>
      <protection locked="0"/>
    </xf>
    <xf numFmtId="0" fontId="20" fillId="3" borderId="10" xfId="0" applyFont="1" applyFill="1" applyBorder="1" applyAlignment="1" applyProtection="1">
      <alignment horizontal="center"/>
      <protection locked="0"/>
    </xf>
    <xf numFmtId="0" fontId="28" fillId="4" borderId="0" xfId="0" applyFont="1" applyFill="1" applyAlignment="1" applyProtection="1">
      <alignment horizontal="center" vertical="center" wrapText="1"/>
    </xf>
    <xf numFmtId="0" fontId="0" fillId="3" borderId="0" xfId="0" applyFill="1" applyProtection="1"/>
    <xf numFmtId="0" fontId="20" fillId="3" borderId="0" xfId="0" applyFont="1" applyFill="1" applyProtection="1"/>
    <xf numFmtId="0" fontId="15" fillId="3" borderId="0" xfId="0" applyFont="1" applyFill="1" applyProtection="1"/>
    <xf numFmtId="0" fontId="15" fillId="13" borderId="0" xfId="0" applyFont="1" applyFill="1" applyBorder="1" applyAlignment="1">
      <alignment horizontal="left" vertical="top"/>
    </xf>
    <xf numFmtId="0" fontId="15" fillId="13" borderId="0" xfId="0" applyFont="1" applyFill="1" applyBorder="1" applyAlignment="1">
      <alignment horizontal="left" vertical="center"/>
    </xf>
    <xf numFmtId="0" fontId="15" fillId="13" borderId="0" xfId="0" applyFont="1" applyFill="1" applyBorder="1" applyAlignment="1">
      <alignment horizontal="left" vertical="center" wrapText="1"/>
    </xf>
    <xf numFmtId="0" fontId="18" fillId="16" borderId="0" xfId="0" applyFont="1" applyFill="1" applyBorder="1" applyAlignment="1">
      <alignment horizontal="left" vertical="top" wrapText="1"/>
    </xf>
    <xf numFmtId="0" fontId="37" fillId="13" borderId="0" xfId="0" applyFont="1" applyFill="1" applyBorder="1" applyAlignment="1">
      <alignment horizontal="left" vertical="top" wrapText="1"/>
    </xf>
    <xf numFmtId="0" fontId="18" fillId="13" borderId="0" xfId="0" applyFont="1" applyFill="1" applyBorder="1" applyAlignment="1">
      <alignment horizontal="left" vertical="top"/>
    </xf>
    <xf numFmtId="0" fontId="60" fillId="3" borderId="0" xfId="0" applyFont="1" applyFill="1" applyAlignment="1">
      <alignment horizontal="left" vertical="center"/>
    </xf>
    <xf numFmtId="0" fontId="15" fillId="13" borderId="0" xfId="0" applyFont="1" applyFill="1" applyBorder="1" applyAlignment="1">
      <alignment horizontal="left" vertical="top"/>
    </xf>
    <xf numFmtId="0" fontId="15" fillId="13" borderId="0" xfId="0" applyFont="1" applyFill="1" applyBorder="1" applyAlignment="1">
      <alignment horizontal="left" vertical="center"/>
    </xf>
    <xf numFmtId="0" fontId="15" fillId="13" borderId="0" xfId="0" applyFont="1" applyFill="1" applyBorder="1" applyAlignment="1">
      <alignment horizontal="left" vertical="center" wrapText="1"/>
    </xf>
    <xf numFmtId="0" fontId="23" fillId="16" borderId="0" xfId="0" applyFont="1" applyFill="1" applyBorder="1"/>
    <xf numFmtId="0" fontId="37" fillId="13" borderId="0" xfId="0" applyFont="1" applyFill="1" applyBorder="1" applyAlignment="1">
      <alignment vertical="center"/>
    </xf>
    <xf numFmtId="0" fontId="23" fillId="13" borderId="0" xfId="2" applyFont="1" applyFill="1" applyBorder="1" applyAlignment="1"/>
    <xf numFmtId="0" fontId="23" fillId="13" borderId="0" xfId="2" applyFont="1" applyFill="1" applyBorder="1"/>
    <xf numFmtId="0" fontId="59" fillId="13" borderId="0" xfId="0" applyFont="1" applyFill="1" applyAlignment="1">
      <alignment vertical="center"/>
    </xf>
    <xf numFmtId="0" fontId="23" fillId="13" borderId="0" xfId="0" applyFont="1" applyFill="1" applyBorder="1" applyAlignment="1">
      <alignment horizontal="left" vertical="top"/>
    </xf>
    <xf numFmtId="0" fontId="37" fillId="13" borderId="0" xfId="0" applyFont="1" applyFill="1" applyBorder="1" applyAlignment="1">
      <alignment vertical="top"/>
    </xf>
    <xf numFmtId="0" fontId="37" fillId="13" borderId="0" xfId="2" applyFont="1" applyFill="1" applyBorder="1" applyAlignment="1"/>
    <xf numFmtId="0" fontId="37" fillId="13" borderId="0" xfId="0" applyFont="1" applyFill="1" applyBorder="1" applyAlignment="1">
      <alignment horizontal="left" vertical="top" wrapText="1"/>
    </xf>
    <xf numFmtId="0" fontId="18" fillId="16" borderId="0" xfId="0" applyFont="1" applyFill="1" applyBorder="1" applyAlignment="1">
      <alignment horizontal="left" vertical="top" wrapText="1"/>
    </xf>
    <xf numFmtId="0" fontId="23" fillId="16" borderId="0" xfId="0" applyFont="1" applyFill="1" applyBorder="1" applyAlignment="1">
      <alignment horizontal="left" vertical="top" wrapText="1"/>
    </xf>
    <xf numFmtId="0" fontId="48" fillId="13" borderId="0" xfId="0" applyFont="1" applyFill="1" applyAlignment="1">
      <alignment horizontal="left" vertical="center" wrapText="1"/>
    </xf>
    <xf numFmtId="0" fontId="18" fillId="13" borderId="0" xfId="0" applyFont="1" applyFill="1" applyBorder="1" applyAlignment="1">
      <alignment horizontal="left" vertical="top" wrapText="1"/>
    </xf>
    <xf numFmtId="0" fontId="15" fillId="13" borderId="0" xfId="0" applyFont="1" applyFill="1" applyBorder="1" applyAlignment="1">
      <alignment horizontal="left" vertical="top" wrapText="1"/>
    </xf>
    <xf numFmtId="0" fontId="59" fillId="13" borderId="0" xfId="0" applyFont="1" applyFill="1" applyAlignment="1">
      <alignment horizontal="left" vertical="center" wrapText="1"/>
    </xf>
    <xf numFmtId="0" fontId="15" fillId="13" borderId="0" xfId="2" applyFont="1" applyFill="1" applyBorder="1" applyAlignment="1">
      <alignment horizontal="left" vertical="top" wrapText="1"/>
    </xf>
    <xf numFmtId="0" fontId="37" fillId="13" borderId="0" xfId="0" applyFont="1" applyFill="1" applyBorder="1" applyAlignment="1">
      <alignment horizontal="left" vertical="center" wrapText="1"/>
    </xf>
    <xf numFmtId="0" fontId="1" fillId="3" borderId="0" xfId="0" applyFont="1" applyFill="1" applyAlignment="1">
      <alignment horizontal="center"/>
    </xf>
    <xf numFmtId="0" fontId="15" fillId="13" borderId="0" xfId="0" applyFont="1" applyFill="1" applyBorder="1" applyAlignment="1">
      <alignment horizontal="left" vertical="top"/>
    </xf>
    <xf numFmtId="0" fontId="18" fillId="3" borderId="0" xfId="0" applyFont="1" applyFill="1" applyBorder="1" applyAlignment="1">
      <alignment horizontal="left" vertical="center" wrapText="1"/>
    </xf>
    <xf numFmtId="0" fontId="37" fillId="13" borderId="0" xfId="0" applyFont="1" applyFill="1" applyBorder="1" applyAlignment="1">
      <alignment horizontal="left" vertical="center"/>
    </xf>
    <xf numFmtId="0" fontId="15" fillId="13" borderId="0" xfId="0" applyFont="1" applyFill="1" applyBorder="1" applyAlignment="1">
      <alignment horizontal="left" vertical="center" wrapText="1"/>
    </xf>
    <xf numFmtId="0" fontId="17" fillId="0" borderId="0" xfId="0" applyFont="1" applyAlignment="1">
      <alignment horizontal="left" vertical="top" wrapText="1"/>
    </xf>
    <xf numFmtId="0" fontId="18" fillId="13" borderId="0" xfId="0" applyFont="1" applyFill="1" applyBorder="1" applyAlignment="1">
      <alignment horizontal="left" vertical="top"/>
    </xf>
    <xf numFmtId="0" fontId="15" fillId="13" borderId="0" xfId="2" applyFont="1" applyFill="1" applyBorder="1" applyAlignment="1">
      <alignment horizontal="left" vertical="top"/>
    </xf>
    <xf numFmtId="0" fontId="15" fillId="13" borderId="0" xfId="0" applyFont="1" applyFill="1" applyBorder="1" applyAlignment="1">
      <alignment horizontal="left" vertical="center"/>
    </xf>
    <xf numFmtId="0" fontId="18" fillId="16" borderId="0" xfId="0" applyFont="1" applyFill="1" applyBorder="1" applyAlignment="1">
      <alignment horizontal="left"/>
    </xf>
    <xf numFmtId="0" fontId="18" fillId="14" borderId="0" xfId="0" applyFont="1" applyFill="1" applyBorder="1" applyAlignment="1">
      <alignment horizontal="left" vertical="top"/>
    </xf>
    <xf numFmtId="0" fontId="4" fillId="11" borderId="0" xfId="0" applyFont="1" applyFill="1" applyBorder="1" applyAlignment="1">
      <alignment horizontal="left" vertical="center"/>
    </xf>
    <xf numFmtId="0" fontId="18" fillId="16" borderId="0" xfId="0" applyFont="1" applyFill="1" applyBorder="1" applyAlignment="1">
      <alignment horizontal="left" vertical="top"/>
    </xf>
    <xf numFmtId="0" fontId="18" fillId="13" borderId="0" xfId="2" applyFont="1" applyFill="1" applyBorder="1" applyAlignment="1">
      <alignment horizontal="left" vertical="center"/>
    </xf>
    <xf numFmtId="0" fontId="48" fillId="13" borderId="0" xfId="0" applyFont="1" applyFill="1" applyAlignment="1">
      <alignment horizontal="left" vertical="center"/>
    </xf>
    <xf numFmtId="0" fontId="4" fillId="4" borderId="0" xfId="0" applyFont="1" applyFill="1" applyBorder="1" applyAlignment="1">
      <alignment horizontal="left" vertical="center"/>
    </xf>
    <xf numFmtId="0" fontId="18" fillId="0" borderId="9" xfId="0" applyFont="1" applyFill="1" applyBorder="1" applyAlignment="1">
      <alignment horizontal="left" vertical="center"/>
    </xf>
  </cellXfs>
  <cellStyles count="6">
    <cellStyle name="40% - Accent1" xfId="2" builtinId="31"/>
    <cellStyle name="60% - Accent1" xfId="3" builtinId="32"/>
    <cellStyle name="Millares [0]" xfId="5"/>
    <cellStyle name="Normal" xfId="0" builtinId="0"/>
    <cellStyle name="Output" xfId="1" builtinId="21"/>
    <cellStyle name="Percent" xfId="4" builtinId="5"/>
  </cellStyles>
  <dxfs count="25">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auto="1"/>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2" defaultPivotStyle="PivotStyleLight16"/>
  <colors>
    <mruColors>
      <color rgb="FFFFC7CE"/>
      <color rgb="FFFFB8B3"/>
      <color rgb="FFFF9900"/>
      <color rgb="FFFFFF99"/>
      <color rgb="FF485733"/>
      <color rgb="FFFFFFCC"/>
      <color rgb="FF383456"/>
      <color rgb="FF3A4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microsoft.com/office/2006/relationships/vbaProject" Target="vbaProject.bin"/></Relationships>
</file>

<file path=xl/drawings/_rels/drawing1.xml.rels><?xml version="1.0" encoding="UTF-8" standalone="yes"?>
<Relationships xmlns="http://schemas.openxmlformats.org/package/2006/relationships"><Relationship Id="rId1" Type="http://schemas.openxmlformats.org/officeDocument/2006/relationships/hyperlink" Target="#'0 - NAVIGATION'!A1"/></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hyperlink" Target="http://www.eib.org/epec/g2g/ii-detailed-preparation/21/213/index.htm" TargetMode="External"/><Relationship Id="rId13" Type="http://schemas.openxmlformats.org/officeDocument/2006/relationships/hyperlink" Target="http://www.eib.org/epec/g2g/i-project-identification/index" TargetMode="External"/><Relationship Id="rId3" Type="http://schemas.openxmlformats.org/officeDocument/2006/relationships/hyperlink" Target="#'OVERALL ASSESSMENT'!A1"/><Relationship Id="rId7" Type="http://schemas.openxmlformats.org/officeDocument/2006/relationships/hyperlink" Target="http://www.eib.org/epec/g2g/i-project-identification/12/124/index.htm" TargetMode="External"/><Relationship Id="rId12" Type="http://schemas.openxmlformats.org/officeDocument/2006/relationships/hyperlink" Target="http://www.eib.org/epec/resources/epec_managing_ppp_during_their_contract_life_en.pdf" TargetMode="External"/><Relationship Id="rId17" Type="http://schemas.openxmlformats.org/officeDocument/2006/relationships/hyperlink" Target="http://www.eib.org/epec/resources/guide_to_guidance_hr_finalna%20verzija_iva_2.pdf" TargetMode="External"/><Relationship Id="rId2" Type="http://schemas.openxmlformats.org/officeDocument/2006/relationships/hyperlink" Target="#'3 Procurement'!A1"/><Relationship Id="rId16" Type="http://schemas.openxmlformats.org/officeDocument/2006/relationships/hyperlink" Target="http://www.eib.org/epec/g2g/ii-detailed-preparation/22/223/index.htm" TargetMode="External"/><Relationship Id="rId1" Type="http://schemas.openxmlformats.org/officeDocument/2006/relationships/hyperlink" Target="#'2 Detailed Preparation'!A1"/><Relationship Id="rId6" Type="http://schemas.openxmlformats.org/officeDocument/2006/relationships/hyperlink" Target="http://www.eib.org/epec/g2g/i-project-identification/12/125/index.htm" TargetMode="External"/><Relationship Id="rId11" Type="http://schemas.openxmlformats.org/officeDocument/2006/relationships/hyperlink" Target="http://www.eib.org/epec/g2g/ii-detailed-preparation/22/225/index.htm" TargetMode="External"/><Relationship Id="rId5" Type="http://schemas.openxmlformats.org/officeDocument/2006/relationships/hyperlink" Target="http://www.eib.org/epec/g2g/i-project-identification/12/122/index.htm" TargetMode="External"/><Relationship Id="rId15" Type="http://schemas.openxmlformats.org/officeDocument/2006/relationships/hyperlink" Target="http://www.eib.org/epec/g2g/ii-detailed-preparation/22/224/index.htm" TargetMode="External"/><Relationship Id="rId10" Type="http://schemas.openxmlformats.org/officeDocument/2006/relationships/hyperlink" Target="http://www.eib.org/epec/g2g/ii-detailed-preparation/21/211/index.htm" TargetMode="External"/><Relationship Id="rId4" Type="http://schemas.openxmlformats.org/officeDocument/2006/relationships/hyperlink" Target="http://www.eib.org/epec/g2g/i-project-identification/12/121/index.htm" TargetMode="External"/><Relationship Id="rId9" Type="http://schemas.openxmlformats.org/officeDocument/2006/relationships/hyperlink" Target="http://www.eib.org/epec/g2g/annex/1-project-finance/index.htm#_ftn4" TargetMode="External"/><Relationship Id="rId14" Type="http://schemas.openxmlformats.org/officeDocument/2006/relationships/hyperlink" Target="http://www.eib.org/epec/g2g/i-project-identification/12/123/index.htm"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QUESTIONNAIRE!A1"/></Relationships>
</file>

<file path=xl/drawings/_rels/drawing6.xml.rels><?xml version="1.0" encoding="UTF-8" standalone="yes"?>
<Relationships xmlns="http://schemas.openxmlformats.org/package/2006/relationships"><Relationship Id="rId2" Type="http://schemas.openxmlformats.org/officeDocument/2006/relationships/hyperlink" Target="#'3 Procurement'!A1"/><Relationship Id="rId1" Type="http://schemas.openxmlformats.org/officeDocument/2006/relationships/hyperlink" Target="#'2 Detailed Preparation'!A1"/></Relationships>
</file>

<file path=xl/drawings/drawing1.xml><?xml version="1.0" encoding="utf-8"?>
<xdr:wsDr xmlns:xdr="http://schemas.openxmlformats.org/drawingml/2006/spreadsheetDrawing" xmlns:a="http://schemas.openxmlformats.org/drawingml/2006/main">
  <xdr:twoCellAnchor>
    <xdr:from>
      <xdr:col>0</xdr:col>
      <xdr:colOff>600075</xdr:colOff>
      <xdr:row>5</xdr:row>
      <xdr:rowOff>133345</xdr:rowOff>
    </xdr:from>
    <xdr:to>
      <xdr:col>16</xdr:col>
      <xdr:colOff>500062</xdr:colOff>
      <xdr:row>59</xdr:row>
      <xdr:rowOff>123824</xdr:rowOff>
    </xdr:to>
    <xdr:sp macro="" textlink="">
      <xdr:nvSpPr>
        <xdr:cNvPr id="8" name="TextBox 7"/>
        <xdr:cNvSpPr txBox="1"/>
      </xdr:nvSpPr>
      <xdr:spPr>
        <a:xfrm>
          <a:off x="600075" y="1562095"/>
          <a:ext cx="9672637" cy="102774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n-GB" sz="1100" b="1">
              <a:solidFill>
                <a:schemeClr val="dk1"/>
              </a:solidFill>
              <a:effectLst/>
              <a:latin typeface="+mn-lt"/>
              <a:ea typeface="+mn-ea"/>
              <a:cs typeface="+mn-cs"/>
            </a:rPr>
            <a:t>O Alatu za Status Pripreme Projekta JPP-a</a:t>
          </a:r>
        </a:p>
        <a:p>
          <a:pPr algn="just"/>
          <a:endParaRPr lang="en-GB" sz="1100">
            <a:solidFill>
              <a:schemeClr val="dk1"/>
            </a:solidFill>
            <a:effectLst/>
            <a:latin typeface="+mn-lt"/>
            <a:ea typeface="+mn-ea"/>
            <a:cs typeface="+mn-cs"/>
          </a:endParaRPr>
        </a:p>
        <a:p>
          <a:pPr algn="just"/>
          <a:r>
            <a:rPr lang="en-GB" sz="1100" u="sng">
              <a:solidFill>
                <a:schemeClr val="dk1"/>
              </a:solidFill>
              <a:effectLst/>
              <a:latin typeface="+mn-lt"/>
              <a:ea typeface="+mn-ea"/>
              <a:cs typeface="+mn-cs"/>
            </a:rPr>
            <a:t>Western Balkans Investment Framework i European PPP Expertise Centre</a:t>
          </a:r>
          <a:endParaRPr lang="en-GB" sz="1100">
            <a:solidFill>
              <a:schemeClr val="dk1"/>
            </a:solidFill>
            <a:effectLst/>
            <a:latin typeface="+mn-lt"/>
            <a:ea typeface="+mn-ea"/>
            <a:cs typeface="+mn-cs"/>
          </a:endParaRPr>
        </a:p>
        <a:p>
          <a:pPr algn="just"/>
          <a:r>
            <a:rPr lang="en-GB" sz="1100">
              <a:solidFill>
                <a:schemeClr val="dk1"/>
              </a:solidFill>
              <a:effectLst/>
              <a:latin typeface="+mn-lt"/>
              <a:ea typeface="+mn-ea"/>
              <a:cs typeface="+mn-cs"/>
            </a:rPr>
            <a:t> </a:t>
          </a:r>
        </a:p>
        <a:p>
          <a:pPr algn="just"/>
          <a:r>
            <a:rPr lang="en-GB" sz="1100">
              <a:solidFill>
                <a:schemeClr val="dk1"/>
              </a:solidFill>
              <a:effectLst/>
              <a:latin typeface="+mn-lt"/>
              <a:ea typeface="+mn-ea"/>
              <a:cs typeface="+mn-cs"/>
            </a:rPr>
            <a:t>Investicijski okvir za Zapadni Balkan - Western Balkans Investment Framework (“WBIF”) podržava  socio-ekonomski razvoj i pristupanje EU u području Zapadnog Balkana, kroz pružanje financiranja i tehničke pomoći za strateške investicije, posebno u infrastrukturi, energetskoj efikasnosti te razvoju privatnog sektora. To je zajednička inicijativa EU, međunarodnih financijskih institucija, bilateralnih donora i vlada Zapadnog Balkana. Za više informacija o WBIF-u, molimo posjetite </a:t>
          </a:r>
          <a:r>
            <a:rPr lang="en-GB" sz="1100" u="sng" baseline="0">
              <a:solidFill>
                <a:schemeClr val="tx1"/>
              </a:solidFill>
              <a:effectLst/>
              <a:latin typeface="+mn-lt"/>
              <a:ea typeface="+mn-ea"/>
              <a:cs typeface="+mn-cs"/>
              <a:hlinkClick xmlns:r="http://schemas.openxmlformats.org/officeDocument/2006/relationships" r:id=""/>
            </a:rPr>
            <a:t>www.wbif-ipf.eu/index.php</a:t>
          </a:r>
          <a:r>
            <a:rPr lang="en-GB" sz="1100" u="none" baseline="0">
              <a:solidFill>
                <a:schemeClr val="tx1"/>
              </a:solidFill>
              <a:effectLst/>
              <a:latin typeface="+mn-lt"/>
              <a:ea typeface="+mn-ea"/>
              <a:cs typeface="+mn-cs"/>
              <a:hlinkClick xmlns:r="http://schemas.openxmlformats.org/officeDocument/2006/relationships" r:id=""/>
            </a:rPr>
            <a:t>.</a:t>
          </a:r>
          <a:endParaRPr lang="en-GB" sz="1100" u="none" baseline="0">
            <a:solidFill>
              <a:schemeClr val="tx1"/>
            </a:solidFill>
            <a:effectLst/>
            <a:latin typeface="+mn-lt"/>
            <a:ea typeface="+mn-ea"/>
            <a:cs typeface="+mn-cs"/>
          </a:endParaRPr>
        </a:p>
        <a:p>
          <a:pPr algn="just"/>
          <a:endParaRPr lang="en-GB" sz="1100">
            <a:solidFill>
              <a:schemeClr val="dk1"/>
            </a:solidFill>
            <a:effectLst/>
            <a:latin typeface="+mn-lt"/>
            <a:ea typeface="+mn-ea"/>
            <a:cs typeface="+mn-cs"/>
          </a:endParaRPr>
        </a:p>
        <a:p>
          <a:pPr algn="just"/>
          <a:r>
            <a:rPr lang="en-GB" sz="1100">
              <a:solidFill>
                <a:schemeClr val="dk1"/>
              </a:solidFill>
              <a:effectLst/>
              <a:latin typeface="+mn-lt"/>
              <a:ea typeface="+mn-ea"/>
              <a:cs typeface="+mn-cs"/>
            </a:rPr>
            <a:t>Europski centar znanja za javno-privatno partnerstvo - European PPP Expertise Centre (“EPEC”) je inicijativa koja uključuje Europsku Investicijsku Banku (“EIB”), Europsku Komisiju, države članice EU, države kandidate i određene druge države. Za više informacija o EPEC-u i njegovim članicama, molimo posjetite </a:t>
          </a:r>
          <a:r>
            <a:rPr lang="en-GB" sz="1100" u="sng">
              <a:solidFill>
                <a:schemeClr val="dk1"/>
              </a:solidFill>
              <a:effectLst/>
              <a:latin typeface="+mn-lt"/>
              <a:ea typeface="+mn-ea"/>
              <a:cs typeface="+mn-cs"/>
              <a:hlinkClick xmlns:r="http://schemas.openxmlformats.org/officeDocument/2006/relationships" r:id=""/>
            </a:rPr>
            <a:t>www.eib.org/epec</a:t>
          </a:r>
          <a:r>
            <a:rPr lang="en-GB" sz="1100">
              <a:solidFill>
                <a:schemeClr val="dk1"/>
              </a:solidFill>
              <a:effectLst/>
              <a:latin typeface="+mn-lt"/>
              <a:ea typeface="+mn-ea"/>
              <a:cs typeface="+mn-cs"/>
            </a:rPr>
            <a:t>.</a:t>
          </a:r>
        </a:p>
        <a:p>
          <a:pPr algn="just"/>
          <a:endParaRPr lang="en-GB" sz="1100">
            <a:solidFill>
              <a:schemeClr val="dk1"/>
            </a:solidFill>
            <a:effectLst/>
            <a:latin typeface="+mn-lt"/>
            <a:ea typeface="+mn-ea"/>
            <a:cs typeface="+mn-cs"/>
          </a:endParaRPr>
        </a:p>
        <a:p>
          <a:pPr algn="just"/>
          <a:r>
            <a:rPr lang="en-GB" sz="1100">
              <a:solidFill>
                <a:schemeClr val="dk1"/>
              </a:solidFill>
              <a:effectLst/>
              <a:latin typeface="+mn-lt"/>
              <a:ea typeface="+mn-ea"/>
              <a:cs typeface="+mn-cs"/>
            </a:rPr>
            <a:t>Ovaj Alat za Status Pripreme Projekta JPP-a (“Alat”) je razvijen od strane EPEC-a. Alat odgovara na potrebu, identificiranu od strane Upravljačkog odbora WBIF-a, za poboljšanjem planiranja i implementacije JPP-a na Zapadnom Balkanu, a posebno da pomogne osigurati da je projekt odgovarajuće pripremljen za formalnu fazu javne nabave. Alat je pripremljen uz financijsku pomoć Europskog zajedničkog fonda za Zapadni Balkan - European Western Balkans Joint Fund (“EWBJF”) u okrilju WBIF-a.</a:t>
          </a:r>
        </a:p>
        <a:p>
          <a:pPr algn="just"/>
          <a:endParaRPr lang="en-GB" sz="1100">
            <a:solidFill>
              <a:schemeClr val="dk1"/>
            </a:solidFill>
            <a:effectLst/>
            <a:latin typeface="+mn-lt"/>
            <a:ea typeface="+mn-ea"/>
            <a:cs typeface="+mn-cs"/>
          </a:endParaRPr>
        </a:p>
        <a:p>
          <a:pPr algn="just"/>
          <a:r>
            <a:rPr lang="en-GB" sz="1100" u="sng">
              <a:solidFill>
                <a:schemeClr val="dk1"/>
              </a:solidFill>
              <a:effectLst/>
              <a:latin typeface="+mn-lt"/>
              <a:ea typeface="+mn-ea"/>
              <a:cs typeface="+mn-cs"/>
            </a:rPr>
            <a:t>Svrha  Alata</a:t>
          </a:r>
        </a:p>
        <a:p>
          <a:pPr algn="just"/>
          <a:endParaRPr lang="en-GB" sz="1100">
            <a:solidFill>
              <a:schemeClr val="dk1"/>
            </a:solidFill>
            <a:effectLst/>
            <a:latin typeface="+mn-lt"/>
            <a:ea typeface="+mn-ea"/>
            <a:cs typeface="+mn-cs"/>
          </a:endParaRPr>
        </a:p>
        <a:p>
          <a:pPr algn="just"/>
          <a:r>
            <a:rPr lang="en-GB" sz="1100">
              <a:solidFill>
                <a:schemeClr val="dk1"/>
              </a:solidFill>
              <a:effectLst/>
              <a:latin typeface="+mn-lt"/>
              <a:ea typeface="+mn-ea"/>
              <a:cs typeface="+mn-cs"/>
            </a:rPr>
            <a:t>Svrha Alata je procjena statusa pripreme zadanog projekta JPP-a s pozivanjem na tipični primjer dobre prakse procesa razvoja projekta JPP-a do razine određivanja da li je projekt spreman za početak postupka javne nabave. Alat to postiže analizom odgovora javnog tijela zaduženog za pripremu projekta (“javno tijelo”) na strukturirani upitnik. Rezultat Alata pruža sažetak statusa pripreme projekta JPP-a i upućuje na potencijalne nedostake u njegovoj pripremi.</a:t>
          </a:r>
        </a:p>
        <a:p>
          <a:pPr algn="just"/>
          <a:endParaRPr lang="en-GB" sz="1100">
            <a:solidFill>
              <a:schemeClr val="dk1"/>
            </a:solidFill>
            <a:effectLst/>
            <a:latin typeface="+mn-lt"/>
            <a:ea typeface="+mn-ea"/>
            <a:cs typeface="+mn-cs"/>
          </a:endParaRPr>
        </a:p>
        <a:p>
          <a:pPr algn="just"/>
          <a:r>
            <a:rPr lang="en-GB" sz="1100">
              <a:solidFill>
                <a:schemeClr val="dk1"/>
              </a:solidFill>
              <a:effectLst/>
              <a:latin typeface="+mn-lt"/>
              <a:ea typeface="+mn-ea"/>
              <a:cs typeface="+mn-cs"/>
            </a:rPr>
            <a:t>Alat može služiti kao samoprovjera javnom tijelu da mu pomogne uočiti potencijalna područja s nedostacima u pripremi projekta i razviti strukturirani pristup vođenju procesa pripreme projekta JPP-a. Dodatno, Alat moze pomoći akterima WBIF-a (pogledajte </a:t>
          </a:r>
          <a:r>
            <a:rPr lang="en-GB" sz="1100" u="sng">
              <a:solidFill>
                <a:schemeClr val="dk1"/>
              </a:solidFill>
              <a:effectLst/>
              <a:latin typeface="+mn-lt"/>
              <a:ea typeface="+mn-ea"/>
              <a:cs typeface="+mn-cs"/>
              <a:hlinkClick xmlns:r="http://schemas.openxmlformats.org/officeDocument/2006/relationships" r:id=""/>
            </a:rPr>
            <a:t>www.wbif.eu/Stakeholders</a:t>
          </a:r>
          <a:r>
            <a:rPr lang="en-GB" sz="1100">
              <a:solidFill>
                <a:schemeClr val="dk1"/>
              </a:solidFill>
              <a:effectLst/>
              <a:latin typeface="+mn-lt"/>
              <a:ea typeface="+mn-ea"/>
              <a:cs typeface="+mn-cs"/>
            </a:rPr>
            <a:t>)  da dobiju sveobuhvatno razumijevanje statusa projekata JPP-a u različitim fazama pripreme (“</a:t>
          </a:r>
          <a:r>
            <a:rPr lang="en-GB" sz="1100" i="1">
              <a:solidFill>
                <a:schemeClr val="dk1"/>
              </a:solidFill>
              <a:effectLst/>
              <a:latin typeface="+mn-lt"/>
              <a:ea typeface="+mn-ea"/>
              <a:cs typeface="+mn-cs"/>
            </a:rPr>
            <a:t>PPP project pipeline”) </a:t>
          </a:r>
          <a:r>
            <a:rPr lang="en-GB" sz="1100">
              <a:solidFill>
                <a:schemeClr val="dk1"/>
              </a:solidFill>
              <a:effectLst/>
              <a:latin typeface="+mn-lt"/>
              <a:ea typeface="+mn-ea"/>
              <a:cs typeface="+mn-cs"/>
            </a:rPr>
            <a:t>na Zapadnom Balkanu. Na kraju, Alat moze pomoći kreditorima koji su uključeni u WBIF u planiranju početka njihove ocjene projekata JPP-a. </a:t>
          </a:r>
        </a:p>
        <a:p>
          <a:pPr algn="just"/>
          <a:endParaRPr lang="en-GB" sz="1100">
            <a:solidFill>
              <a:schemeClr val="dk1"/>
            </a:solidFill>
            <a:effectLst/>
            <a:latin typeface="+mn-lt"/>
            <a:ea typeface="+mn-ea"/>
            <a:cs typeface="+mn-cs"/>
          </a:endParaRPr>
        </a:p>
        <a:p>
          <a:pPr algn="just"/>
          <a:r>
            <a:rPr lang="en-GB" sz="1100">
              <a:solidFill>
                <a:schemeClr val="dk1"/>
              </a:solidFill>
              <a:effectLst/>
              <a:latin typeface="+mn-lt"/>
              <a:ea typeface="+mn-ea"/>
              <a:cs typeface="+mn-cs"/>
            </a:rPr>
            <a:t>Tipični proces pripreme projekta koji je korišten prilikom dizajniranja Alata pokriva proces pripreme projekta u rasponu od rane identifikacije investicije do pokretanja postupka nabave projekta u obliku JPP-a. Međutim, Alat se fokusira više na fazu “detaljne pripreme” nego na fazu “identifikacije projekta”, jer će mnoga pitanja koja su specifična za JPP iskrsnuti za vrijeme faze pripreme. Tipični proces pripreme korišten  u Alatu većinom slijedi proces pripreme predstavljen u EPEC-ovom Priručniku za pripremu projekata JPP-a - Guide to Guidance (</a:t>
          </a:r>
          <a:r>
            <a:rPr lang="en-GB" sz="1100" u="sng">
              <a:solidFill>
                <a:schemeClr val="dk1"/>
              </a:solidFill>
              <a:effectLst/>
              <a:latin typeface="+mn-lt"/>
              <a:ea typeface="+mn-ea"/>
              <a:cs typeface="+mn-cs"/>
              <a:hlinkClick xmlns:r="http://schemas.openxmlformats.org/officeDocument/2006/relationships" r:id=""/>
            </a:rPr>
            <a:t>www.eib.org/epec/g2g/index.htm</a:t>
          </a:r>
          <a:r>
            <a:rPr lang="en-GB" sz="1100">
              <a:solidFill>
                <a:schemeClr val="dk1"/>
              </a:solidFill>
              <a:effectLst/>
              <a:latin typeface="+mn-lt"/>
              <a:ea typeface="+mn-ea"/>
              <a:cs typeface="+mn-cs"/>
            </a:rPr>
            <a:t>). Alat je dizajniran na način da bude dovoljno općenit da bi se mogao primijeniti na širokom rasponu projekata (npr. veličina, sektori). Međutim, treba napomenuti da, budući da svaki projekt ima svoje specifičnosti, tipični proces pripreme korišten u Alatu ne moze se primijeniti na svakom projektu. Osim toga, mnogi koraci u procesu pripreme JPP-a se provode paralelno i često su međusobno ovisni. To znači da je u praksi proces za pripremu JPP-a vrlo iterativan (ponavljajući).</a:t>
          </a:r>
        </a:p>
        <a:p>
          <a:pPr algn="just"/>
          <a:endParaRPr lang="en-GB" sz="1100">
            <a:solidFill>
              <a:schemeClr val="dk1"/>
            </a:solidFill>
            <a:effectLst/>
            <a:latin typeface="+mn-lt"/>
            <a:ea typeface="+mn-ea"/>
            <a:cs typeface="+mn-cs"/>
          </a:endParaRPr>
        </a:p>
        <a:p>
          <a:pPr algn="just"/>
          <a:r>
            <a:rPr lang="en-GB" sz="1100">
              <a:solidFill>
                <a:schemeClr val="dk1"/>
              </a:solidFill>
              <a:effectLst/>
              <a:latin typeface="+mn-lt"/>
              <a:ea typeface="+mn-ea"/>
              <a:cs typeface="+mn-cs"/>
            </a:rPr>
            <a:t>Na kraju, važno je imati na umu da Alat nije namijenjen za procjenu kvalitete samog projekta. </a:t>
          </a:r>
        </a:p>
        <a:p>
          <a:pPr algn="just"/>
          <a:endParaRPr lang="en-GB" sz="1100">
            <a:solidFill>
              <a:schemeClr val="dk1"/>
            </a:solidFill>
            <a:effectLst/>
            <a:latin typeface="+mn-lt"/>
            <a:ea typeface="+mn-ea"/>
            <a:cs typeface="+mn-cs"/>
          </a:endParaRPr>
        </a:p>
        <a:p>
          <a:pPr algn="just"/>
          <a:r>
            <a:rPr lang="en-GB" sz="1100" u="sng">
              <a:solidFill>
                <a:schemeClr val="dk1"/>
              </a:solidFill>
              <a:effectLst/>
              <a:latin typeface="+mn-lt"/>
              <a:ea typeface="+mn-ea"/>
              <a:cs typeface="+mn-cs"/>
            </a:rPr>
            <a:t>Uvjeti korištenja Alata (“Uvjeti”)</a:t>
          </a:r>
        </a:p>
        <a:p>
          <a:pPr algn="just"/>
          <a:endParaRPr lang="en-GB" sz="1100">
            <a:solidFill>
              <a:schemeClr val="dk1"/>
            </a:solidFill>
            <a:effectLst/>
            <a:latin typeface="+mn-lt"/>
            <a:ea typeface="+mn-ea"/>
            <a:cs typeface="+mn-cs"/>
          </a:endParaRPr>
        </a:p>
        <a:p>
          <a:pPr algn="just"/>
          <a:r>
            <a:rPr lang="en-GB" sz="1100">
              <a:solidFill>
                <a:schemeClr val="dk1"/>
              </a:solidFill>
              <a:effectLst/>
              <a:latin typeface="+mn-lt"/>
              <a:ea typeface="+mn-ea"/>
              <a:cs typeface="+mn-cs"/>
            </a:rPr>
            <a:t>Korisnici Alata mogu pristupiti Alatu i služiti se njime za svoje vlastite potrebe. Alat pripada EIB-u koji zadržava pravo, prema vlastitoj ocjeni, izmijeniti ga ili izmijeniti i dopuniti Uvjete u bilo kojem trenutku i bez najave. Alat koji je dostupan na web stranici EPEC-a treba se uvijek smatrati kao najažurnija verzija Alata. EIB ne </a:t>
          </a:r>
          <a:r>
            <a:rPr lang="hr-HR" sz="1100">
              <a:solidFill>
                <a:schemeClr val="dk1"/>
              </a:solidFill>
              <a:effectLst/>
              <a:latin typeface="+mn-lt"/>
              <a:ea typeface="+mn-ea"/>
              <a:cs typeface="+mn-cs"/>
            </a:rPr>
            <a:t>može</a:t>
          </a:r>
          <a:r>
            <a:rPr lang="en-GB" sz="1100">
              <a:solidFill>
                <a:schemeClr val="dk1"/>
              </a:solidFill>
              <a:effectLst/>
              <a:latin typeface="+mn-lt"/>
              <a:ea typeface="+mn-ea"/>
              <a:cs typeface="+mn-cs"/>
            </a:rPr>
            <a:t> biti odgovoran za upotrebu Alata ili za njegovu bilo koju izmjenu, prekid u njegovom radu ili prestanak njegove dostupnosti ili za bilo koju proizašlu štetu. </a:t>
          </a:r>
        </a:p>
        <a:p>
          <a:pPr algn="just"/>
          <a:endParaRPr lang="en-GB" sz="1100">
            <a:solidFill>
              <a:schemeClr val="dk1"/>
            </a:solidFill>
            <a:effectLst/>
            <a:latin typeface="+mn-lt"/>
            <a:ea typeface="+mn-ea"/>
            <a:cs typeface="+mn-cs"/>
          </a:endParaRPr>
        </a:p>
        <a:p>
          <a:pPr algn="just"/>
          <a:r>
            <a:rPr lang="en-GB" sz="1100">
              <a:solidFill>
                <a:schemeClr val="dk1"/>
              </a:solidFill>
              <a:effectLst/>
              <a:latin typeface="+mn-lt"/>
              <a:ea typeface="+mn-ea"/>
              <a:cs typeface="+mn-cs"/>
            </a:rPr>
            <a:t>Pristupanje Alatu ne može se ni u jednom slučaju smatrati kao zahtjev za financiranje ili drugu potporu od strane EIB-a, kontributora EWBJF-a, Europske banke za obnovu i razvoj kao ko-menadžera EWBJF-a ili bilo koje članice EPEC-a (svi zajedno “Institucije”). Institucije nisu obavezne provjeravati točnost ili potpunost informacija, sadržaja, nalaza, analiza, interpretacija i zaključaka pruženih putem Alata. Institucije ne impliciraju da su usluge Alata prikladne za korisnikove potrebe. Alat je namijenjen da služi kao vodič te nije namijenjen da služi kao formalni instrument za procjenu. Institucije ne prihvaćaju nikakvu obvezu ili odgovornost, izravno ili neizravno, na temelju ugovora, deliktno (izvanugovorno) ili drugačije za bilo koje gubitke, štete ili troškove prouzrokovane ili navodno prouzrokovane u vezi s upotrebom Alata.</a:t>
          </a:r>
        </a:p>
        <a:p>
          <a:pPr algn="just"/>
          <a:endParaRPr lang="en-GB" sz="1100">
            <a:solidFill>
              <a:schemeClr val="dk1"/>
            </a:solidFill>
            <a:effectLst/>
            <a:latin typeface="+mn-lt"/>
            <a:ea typeface="+mn-ea"/>
            <a:cs typeface="+mn-cs"/>
          </a:endParaRPr>
        </a:p>
        <a:p>
          <a:pPr algn="just"/>
          <a:r>
            <a:rPr lang="en-GB" sz="1100">
              <a:solidFill>
                <a:schemeClr val="dk1"/>
              </a:solidFill>
              <a:effectLst/>
              <a:latin typeface="+mn-lt"/>
              <a:ea typeface="+mn-ea"/>
              <a:cs typeface="+mn-cs"/>
            </a:rPr>
            <a:t>Svaka upotreba Alata u komercijalne svrhe je strogo zabranjena. Korisnici ne smiju ukloniti, izmijeniti ili prikriti autorska prava, zaštitni znak, uslužni znak ili druga vlasnička prava ili obavijesti koji su inkorporirani u Alat ili su priloženi Alatu. Bilo koji drugi alat utemeljen na ovom Alatu ili bilo koja izmijenjena ili prilagođena verzija Alata, razvijena od korisnika, a inače u skladu s Uvjetima, ne može se pripisati EIB-u. Korisnici Alata zadržavaju vlasništvo nad sadržajem i isključivo su odgovorni za sadržaj koji unose u Alat.</a:t>
          </a:r>
        </a:p>
        <a:p>
          <a:pPr algn="just"/>
          <a:endParaRPr lang="en-GB" sz="1100">
            <a:solidFill>
              <a:schemeClr val="dk1"/>
            </a:solidFill>
            <a:effectLst/>
            <a:latin typeface="+mn-lt"/>
            <a:ea typeface="+mn-ea"/>
            <a:cs typeface="+mn-cs"/>
          </a:endParaRPr>
        </a:p>
        <a:p>
          <a:pPr algn="just"/>
          <a:r>
            <a:rPr lang="en-GB" sz="1100">
              <a:solidFill>
                <a:schemeClr val="dk1"/>
              </a:solidFill>
              <a:effectLst/>
              <a:latin typeface="+mn-lt"/>
              <a:ea typeface="+mn-ea"/>
              <a:cs typeface="+mn-cs"/>
            </a:rPr>
            <a:t>Službena verzija Alata je na engleskom jeziku. U slučaju razlike u tumačenju između verzija na engleskom i hrvatskom jeziku, mjerodavan je engleski tekst.</a:t>
          </a:r>
        </a:p>
        <a:p>
          <a:pPr algn="just"/>
          <a:endParaRPr lang="en-GB" sz="1100">
            <a:solidFill>
              <a:schemeClr val="dk1"/>
            </a:solidFill>
            <a:effectLst/>
            <a:latin typeface="+mn-lt"/>
            <a:ea typeface="+mn-ea"/>
            <a:cs typeface="+mn-cs"/>
          </a:endParaRPr>
        </a:p>
        <a:p>
          <a:pPr algn="just"/>
          <a:r>
            <a:rPr lang="en-GB" sz="1100">
              <a:solidFill>
                <a:schemeClr val="dk1"/>
              </a:solidFill>
              <a:effectLst/>
              <a:latin typeface="+mn-lt"/>
              <a:ea typeface="+mn-ea"/>
              <a:cs typeface="+mn-cs"/>
            </a:rPr>
            <a:t>© European Investment Bank, 2014</a:t>
          </a:r>
        </a:p>
      </xdr:txBody>
    </xdr:sp>
    <xdr:clientData/>
  </xdr:twoCellAnchor>
  <xdr:twoCellAnchor>
    <xdr:from>
      <xdr:col>11</xdr:col>
      <xdr:colOff>59532</xdr:colOff>
      <xdr:row>60</xdr:row>
      <xdr:rowOff>128532</xdr:rowOff>
    </xdr:from>
    <xdr:to>
      <xdr:col>16</xdr:col>
      <xdr:colOff>452436</xdr:colOff>
      <xdr:row>64</xdr:row>
      <xdr:rowOff>49988</xdr:rowOff>
    </xdr:to>
    <xdr:sp macro="[0]!COVERUNHIDE" textlink="">
      <xdr:nvSpPr>
        <xdr:cNvPr id="9" name="Rectangle 8">
          <a:hlinkClick xmlns:r="http://schemas.openxmlformats.org/officeDocument/2006/relationships" r:id="rId1"/>
        </xdr:cNvPr>
        <xdr:cNvSpPr/>
      </xdr:nvSpPr>
      <xdr:spPr>
        <a:xfrm>
          <a:off x="6784182" y="12034782"/>
          <a:ext cx="3440904" cy="683456"/>
        </a:xfrm>
        <a:prstGeom prst="rect">
          <a:avLst/>
        </a:prstGeom>
        <a:solidFill>
          <a:schemeClr val="tx2"/>
        </a:solidFill>
        <a:scene3d>
          <a:camera prst="orthographicFront"/>
          <a:lightRig rig="threePt" dir="t">
            <a:rot lat="0" lon="0" rev="4200000"/>
          </a:lightRig>
        </a:scene3d>
        <a:sp3d prstMaterial="plastic">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400">
              <a:solidFill>
                <a:schemeClr val="lt1"/>
              </a:solidFill>
              <a:latin typeface="+mn-lt"/>
              <a:ea typeface="+mn-ea"/>
              <a:cs typeface="+mn-cs"/>
            </a:rPr>
            <a:t>Pročitao</a:t>
          </a:r>
          <a:r>
            <a:rPr lang="en-GB" sz="1400" baseline="0">
              <a:solidFill>
                <a:schemeClr val="lt1"/>
              </a:solidFill>
              <a:latin typeface="+mn-lt"/>
              <a:ea typeface="+mn-ea"/>
              <a:cs typeface="+mn-cs"/>
            </a:rPr>
            <a:t> sam, razumio i prihvatio Uvjete korištenja Alata</a:t>
          </a:r>
          <a:endParaRPr lang="en-GB" sz="1050">
            <a:solidFill>
              <a:schemeClr val="lt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133350</xdr:colOff>
      <xdr:row>11</xdr:row>
      <xdr:rowOff>104773</xdr:rowOff>
    </xdr:from>
    <xdr:to>
      <xdr:col>15</xdr:col>
      <xdr:colOff>464344</xdr:colOff>
      <xdr:row>77</xdr:row>
      <xdr:rowOff>76200</xdr:rowOff>
    </xdr:to>
    <xdr:sp macro="" textlink="">
      <xdr:nvSpPr>
        <xdr:cNvPr id="4" name="TextBox 3"/>
        <xdr:cNvSpPr txBox="1"/>
      </xdr:nvSpPr>
      <xdr:spPr>
        <a:xfrm>
          <a:off x="742950" y="2247898"/>
          <a:ext cx="8865394" cy="136874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n-GB" sz="1100" b="1">
              <a:solidFill>
                <a:schemeClr val="dk1"/>
              </a:solidFill>
              <a:effectLst/>
              <a:latin typeface="+mn-lt"/>
              <a:ea typeface="+mn-ea"/>
              <a:cs typeface="+mn-cs"/>
            </a:rPr>
            <a:t>Kako koristiti Alat</a:t>
          </a:r>
        </a:p>
        <a:p>
          <a:pPr algn="just"/>
          <a:endParaRPr lang="en-GB" sz="1100">
            <a:solidFill>
              <a:schemeClr val="dk1"/>
            </a:solidFill>
            <a:effectLst/>
            <a:latin typeface="+mn-lt"/>
            <a:ea typeface="+mn-ea"/>
            <a:cs typeface="+mn-cs"/>
          </a:endParaRPr>
        </a:p>
        <a:p>
          <a:pPr algn="just"/>
          <a:r>
            <a:rPr lang="en-GB" sz="1100" u="sng">
              <a:solidFill>
                <a:schemeClr val="dk1"/>
              </a:solidFill>
              <a:effectLst/>
              <a:latin typeface="+mn-lt"/>
              <a:ea typeface="+mn-ea"/>
              <a:cs typeface="+mn-cs"/>
            </a:rPr>
            <a:t>Početak korištenja</a:t>
          </a:r>
        </a:p>
        <a:p>
          <a:pPr algn="just"/>
          <a:endParaRPr lang="en-GB" sz="1100">
            <a:solidFill>
              <a:schemeClr val="dk1"/>
            </a:solidFill>
            <a:effectLst/>
            <a:latin typeface="+mn-lt"/>
            <a:ea typeface="+mn-ea"/>
            <a:cs typeface="+mn-cs"/>
          </a:endParaRPr>
        </a:p>
        <a:p>
          <a:pPr algn="just"/>
          <a:r>
            <a:rPr lang="en-GB" sz="1100">
              <a:solidFill>
                <a:schemeClr val="dk1"/>
              </a:solidFill>
              <a:effectLst/>
              <a:latin typeface="+mn-lt"/>
              <a:ea typeface="+mn-ea"/>
              <a:cs typeface="+mn-cs"/>
            </a:rPr>
            <a:t>Alat je optimiziran za verziju 2010 Microsoft Excel-a.</a:t>
          </a:r>
        </a:p>
        <a:p>
          <a:pPr algn="just"/>
          <a:endParaRPr lang="en-GB" sz="1100">
            <a:solidFill>
              <a:schemeClr val="dk1"/>
            </a:solidFill>
            <a:effectLst/>
            <a:latin typeface="+mn-lt"/>
            <a:ea typeface="+mn-ea"/>
            <a:cs typeface="+mn-cs"/>
          </a:endParaRPr>
        </a:p>
        <a:p>
          <a:pPr algn="just"/>
          <a:r>
            <a:rPr lang="en-GB" sz="1100">
              <a:solidFill>
                <a:schemeClr val="dk1"/>
              </a:solidFill>
              <a:effectLst/>
              <a:latin typeface="+mn-lt"/>
              <a:ea typeface="+mn-ea"/>
              <a:cs typeface="+mn-cs"/>
            </a:rPr>
            <a:t>Alat omogućava korisniku da procijeni i spremi podatake o (i) različitim projektima (“Projekti”) te (ii) više verzija istog Projekta odražavajući njegove različite faze razvoja (“Verzije projekta”). Na primjer, korisnik može, u istoj excel datoteci, raditi na projektu autoceste i pročistaču otpadnih voda ili raditi na istom projektu u različitim fazama pripreme.</a:t>
          </a:r>
        </a:p>
        <a:p>
          <a:pPr algn="just"/>
          <a:endParaRPr lang="en-GB" sz="1100">
            <a:solidFill>
              <a:schemeClr val="dk1"/>
            </a:solidFill>
            <a:effectLst/>
            <a:latin typeface="+mn-lt"/>
            <a:ea typeface="+mn-ea"/>
            <a:cs typeface="+mn-cs"/>
          </a:endParaRPr>
        </a:p>
        <a:p>
          <a:pPr algn="just"/>
          <a:r>
            <a:rPr lang="en-GB" sz="1100">
              <a:solidFill>
                <a:schemeClr val="dk1"/>
              </a:solidFill>
              <a:effectLst/>
              <a:latin typeface="+mn-lt"/>
              <a:ea typeface="+mn-ea"/>
              <a:cs typeface="+mn-cs"/>
            </a:rPr>
            <a:t>Da bi počeo koristiti Alat, korisnik treba pritisnuti tipku KREIRAJ NOVI PROJEKT. Alat će odvesti korisnika na stranicu UPITNIK, koja je srce Alata. Na toj stranici korisnik će prvo biti upitan da unese naziv projekta koji će biti procijenjen i datum koji će označavati Verziju projekta.</a:t>
          </a:r>
        </a:p>
        <a:p>
          <a:pPr algn="just"/>
          <a:endParaRPr lang="en-GB" sz="1100">
            <a:solidFill>
              <a:schemeClr val="dk1"/>
            </a:solidFill>
            <a:effectLst/>
            <a:latin typeface="+mn-lt"/>
            <a:ea typeface="+mn-ea"/>
            <a:cs typeface="+mn-cs"/>
          </a:endParaRPr>
        </a:p>
        <a:p>
          <a:pPr algn="just"/>
          <a:r>
            <a:rPr lang="en-GB" sz="1100" u="sng">
              <a:solidFill>
                <a:schemeClr val="dk1"/>
              </a:solidFill>
              <a:effectLst/>
              <a:latin typeface="+mn-lt"/>
              <a:ea typeface="+mn-ea"/>
              <a:cs typeface="+mn-cs"/>
            </a:rPr>
            <a:t>Ispunjavanje upitnika</a:t>
          </a:r>
        </a:p>
        <a:p>
          <a:pPr algn="just"/>
          <a:endParaRPr lang="en-GB" sz="1100">
            <a:solidFill>
              <a:schemeClr val="dk1"/>
            </a:solidFill>
            <a:effectLst/>
            <a:latin typeface="+mn-lt"/>
            <a:ea typeface="+mn-ea"/>
            <a:cs typeface="+mn-cs"/>
          </a:endParaRPr>
        </a:p>
        <a:p>
          <a:pPr algn="just"/>
          <a:r>
            <a:rPr lang="en-GB" sz="1100">
              <a:solidFill>
                <a:schemeClr val="dk1"/>
              </a:solidFill>
              <a:effectLst/>
              <a:latin typeface="+mn-lt"/>
              <a:ea typeface="+mn-ea"/>
              <a:cs typeface="+mn-cs"/>
            </a:rPr>
            <a:t>Upitnik Alata je dizajniran na način da ga tipično popuni osoba iz javnog tijela koja je uključena u pripremu projekta. Prije nego počne odgovarati na pitanja korisnik treba unijeti detalje tražene u dijelu “Osnovne informacije” (naziv javnog tijela i osnovni opis projekta).</a:t>
          </a:r>
        </a:p>
        <a:p>
          <a:pPr algn="just"/>
          <a:endParaRPr lang="en-GB" sz="1100">
            <a:solidFill>
              <a:schemeClr val="dk1"/>
            </a:solidFill>
            <a:effectLst/>
            <a:latin typeface="+mn-lt"/>
            <a:ea typeface="+mn-ea"/>
            <a:cs typeface="+mn-cs"/>
          </a:endParaRPr>
        </a:p>
        <a:p>
          <a:pPr algn="just"/>
          <a:r>
            <a:rPr lang="en-GB" sz="1100">
              <a:solidFill>
                <a:schemeClr val="dk1"/>
              </a:solidFill>
              <a:effectLst/>
              <a:latin typeface="+mn-lt"/>
              <a:ea typeface="+mn-ea"/>
              <a:cs typeface="+mn-cs"/>
            </a:rPr>
            <a:t>Stranica UPITNIK sadrži set DA ili NE pitanja koja se odnose na aktivnosti u raponu od faze identifikacije projekta do pokretanja nabave. Korisnik treba odgovarati na pitanja koristeći padajuće izbornike. </a:t>
          </a:r>
        </a:p>
        <a:p>
          <a:pPr algn="just"/>
          <a:endParaRPr lang="en-GB" sz="1100">
            <a:solidFill>
              <a:schemeClr val="dk1"/>
            </a:solidFill>
            <a:effectLst/>
            <a:latin typeface="+mn-lt"/>
            <a:ea typeface="+mn-ea"/>
            <a:cs typeface="+mn-cs"/>
          </a:endParaRPr>
        </a:p>
        <a:p>
          <a:pPr algn="just"/>
          <a:r>
            <a:rPr lang="en-GB" sz="1100">
              <a:solidFill>
                <a:schemeClr val="dk1"/>
              </a:solidFill>
              <a:effectLst/>
              <a:latin typeface="+mn-lt"/>
              <a:ea typeface="+mn-ea"/>
              <a:cs typeface="+mn-cs"/>
            </a:rPr>
            <a:t>Pitanja su podijeljena na dva tipa s obzirom na njihovu prirodu. </a:t>
          </a:r>
          <a:r>
            <a:rPr lang="en-GB" sz="1100">
              <a:solidFill>
                <a:srgbClr val="00B050"/>
              </a:solidFill>
              <a:effectLst/>
              <a:latin typeface="+mn-lt"/>
              <a:ea typeface="+mn-ea"/>
              <a:cs typeface="+mn-cs"/>
            </a:rPr>
            <a:t>Zeleno obojana polja </a:t>
          </a:r>
          <a:r>
            <a:rPr lang="en-GB" sz="1100">
              <a:solidFill>
                <a:schemeClr val="dk1"/>
              </a:solidFill>
              <a:effectLst/>
              <a:latin typeface="+mn-lt"/>
              <a:ea typeface="+mn-ea"/>
              <a:cs typeface="+mn-cs"/>
            </a:rPr>
            <a:t>sadrže detaljna pitanja koja se odnose na različite aktivnosti uključene u proces pripreme projekta. Pitanja se bave je li ili nije, te u kojim detaljima, provedena specifična procjena. Na kraju svake sekcije, korisnik će naći naknadni set pitanja u </a:t>
          </a:r>
          <a:r>
            <a:rPr lang="en-GB" sz="1100">
              <a:solidFill>
                <a:srgbClr val="FFC000"/>
              </a:solidFill>
              <a:effectLst/>
              <a:latin typeface="+mn-lt"/>
              <a:ea typeface="+mn-ea"/>
              <a:cs typeface="+mn-cs"/>
            </a:rPr>
            <a:t>žuto obojanim poljima</a:t>
          </a:r>
          <a:r>
            <a:rPr lang="en-GB" sz="1100">
              <a:solidFill>
                <a:schemeClr val="dk1"/>
              </a:solidFill>
              <a:effectLst/>
              <a:latin typeface="+mn-lt"/>
              <a:ea typeface="+mn-ea"/>
              <a:cs typeface="+mn-cs"/>
            </a:rPr>
            <a:t>. Ova pitanja su namijenjena provjeri da li procjena potvrđuje da ključni aspekti projekta ukazuju da je moguće prijeći na slijedeću fazu razvoja projekta.</a:t>
          </a:r>
        </a:p>
        <a:p>
          <a:pPr algn="just"/>
          <a:endParaRPr lang="en-GB" sz="1100">
            <a:solidFill>
              <a:schemeClr val="dk1"/>
            </a:solidFill>
            <a:effectLst/>
            <a:latin typeface="+mn-lt"/>
            <a:ea typeface="+mn-ea"/>
            <a:cs typeface="+mn-cs"/>
          </a:endParaRPr>
        </a:p>
        <a:p>
          <a:pPr algn="just"/>
          <a:r>
            <a:rPr lang="en-GB" sz="1100">
              <a:solidFill>
                <a:schemeClr val="dk1"/>
              </a:solidFill>
              <a:effectLst/>
              <a:latin typeface="+mn-lt"/>
              <a:ea typeface="+mn-ea"/>
              <a:cs typeface="+mn-cs"/>
            </a:rPr>
            <a:t>Kao pomoć u razumijevanju nekih od tema obrađenih u upitniku preko tipki PRITISNITE AKO ŽELITE ZNATI VIŠE O OVOJ TEMI, pruženi su linkovi na online verziju EPEC-ovog Guide to Guidance na engleskom jeziku. Hrvatska članica EPEC-a Agencija za javno-privatno</a:t>
          </a:r>
          <a:r>
            <a:rPr lang="en-GB" sz="1100" baseline="0">
              <a:solidFill>
                <a:schemeClr val="dk1"/>
              </a:solidFill>
              <a:effectLst/>
              <a:latin typeface="+mn-lt"/>
              <a:ea typeface="+mn-ea"/>
              <a:cs typeface="+mn-cs"/>
            </a:rPr>
            <a:t> partnerstvo prevela je </a:t>
          </a:r>
          <a:r>
            <a:rPr lang="en-GB" sz="1100">
              <a:solidFill>
                <a:schemeClr val="dk1"/>
              </a:solidFill>
              <a:effectLst/>
              <a:latin typeface="+mn-lt"/>
              <a:ea typeface="+mn-ea"/>
              <a:cs typeface="+mn-cs"/>
            </a:rPr>
            <a:t>EPEC-ov dokument Guide to Guidance.</a:t>
          </a:r>
          <a:r>
            <a:rPr lang="en-GB" sz="1100" baseline="0">
              <a:solidFill>
                <a:schemeClr val="dk1"/>
              </a:solidFill>
              <a:effectLst/>
              <a:latin typeface="+mn-lt"/>
              <a:ea typeface="+mn-ea"/>
              <a:cs typeface="+mn-cs"/>
            </a:rPr>
            <a:t> Dokument je </a:t>
          </a:r>
          <a:r>
            <a:rPr lang="en-GB" sz="1100">
              <a:solidFill>
                <a:schemeClr val="dk1"/>
              </a:solidFill>
              <a:effectLst/>
              <a:latin typeface="+mn-lt"/>
              <a:ea typeface="+mn-ea"/>
              <a:cs typeface="+mn-cs"/>
            </a:rPr>
            <a:t>dostupan</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na slijedećoj adresi:</a:t>
          </a:r>
        </a:p>
        <a:p>
          <a:pPr algn="just"/>
          <a:r>
            <a:rPr lang="en-GB" sz="1100" u="sng">
              <a:solidFill>
                <a:schemeClr val="dk1"/>
              </a:solidFill>
              <a:effectLst/>
              <a:latin typeface="+mn-lt"/>
              <a:ea typeface="+mn-ea"/>
              <a:cs typeface="+mn-cs"/>
              <a:hlinkClick xmlns:r="http://schemas.openxmlformats.org/officeDocument/2006/relationships" r:id=""/>
            </a:rPr>
            <a:t>http://www.eib.org/epec/resources/guide_to_guidance_hr_finalna%20verzija_iva_2.pdf</a:t>
          </a:r>
          <a:endParaRPr lang="en-GB" sz="1100">
            <a:solidFill>
              <a:schemeClr val="dk1"/>
            </a:solidFill>
            <a:effectLst/>
            <a:latin typeface="+mn-lt"/>
            <a:ea typeface="+mn-ea"/>
            <a:cs typeface="+mn-cs"/>
          </a:endParaRPr>
        </a:p>
        <a:p>
          <a:pPr algn="just"/>
          <a:r>
            <a:rPr lang="en-GB" sz="1100">
              <a:solidFill>
                <a:schemeClr val="dk1"/>
              </a:solidFill>
              <a:effectLst/>
              <a:latin typeface="+mn-lt"/>
              <a:ea typeface="+mn-ea"/>
              <a:cs typeface="+mn-cs"/>
            </a:rPr>
            <a:t> </a:t>
          </a:r>
        </a:p>
        <a:p>
          <a:pPr algn="just"/>
          <a:r>
            <a:rPr lang="en-GB" sz="1100">
              <a:solidFill>
                <a:schemeClr val="dk1"/>
              </a:solidFill>
              <a:effectLst/>
              <a:latin typeface="+mn-lt"/>
              <a:ea typeface="+mn-ea"/>
              <a:cs typeface="+mn-cs"/>
            </a:rPr>
            <a:t>Neka pitanja su označena simbolom ∞. To označava međuovisnost konkretnog pitanja s ostalim poglavljima upitnika koja su označena </a:t>
          </a:r>
          <a:r>
            <a:rPr lang="en-GB" sz="1100" b="1">
              <a:solidFill>
                <a:schemeClr val="dk1"/>
              </a:solidFill>
              <a:effectLst/>
              <a:latin typeface="+mn-lt"/>
              <a:ea typeface="+mn-ea"/>
              <a:cs typeface="+mn-cs"/>
            </a:rPr>
            <a:t>masnim slovima</a:t>
          </a:r>
          <a:r>
            <a:rPr lang="en-GB" sz="1100">
              <a:solidFill>
                <a:schemeClr val="dk1"/>
              </a:solidFill>
              <a:effectLst/>
              <a:latin typeface="+mn-lt"/>
              <a:ea typeface="+mn-ea"/>
              <a:cs typeface="+mn-cs"/>
            </a:rPr>
            <a:t> (</a:t>
          </a:r>
          <a:r>
            <a:rPr lang="en-GB" sz="1100" b="1">
              <a:solidFill>
                <a:schemeClr val="dk1"/>
              </a:solidFill>
              <a:effectLst/>
              <a:latin typeface="+mn-lt"/>
              <a:ea typeface="+mn-ea"/>
              <a:cs typeface="+mn-cs"/>
            </a:rPr>
            <a:t>bold</a:t>
          </a:r>
          <a:r>
            <a:rPr lang="en-GB" sz="1100">
              <a:solidFill>
                <a:schemeClr val="dk1"/>
              </a:solidFill>
              <a:effectLst/>
              <a:latin typeface="+mn-lt"/>
              <a:ea typeface="+mn-ea"/>
              <a:cs typeface="+mn-cs"/>
            </a:rPr>
            <a:t>).</a:t>
          </a:r>
        </a:p>
        <a:p>
          <a:pPr algn="just"/>
          <a:r>
            <a:rPr lang="en-GB" sz="1100" u="none" strike="noStrike">
              <a:solidFill>
                <a:schemeClr val="dk1"/>
              </a:solidFill>
              <a:effectLst/>
              <a:latin typeface="+mn-lt"/>
              <a:ea typeface="+mn-ea"/>
              <a:cs typeface="+mn-cs"/>
            </a:rPr>
            <a:t> </a:t>
          </a:r>
          <a:endParaRPr lang="en-GB" sz="1100">
            <a:solidFill>
              <a:schemeClr val="dk1"/>
            </a:solidFill>
            <a:effectLst/>
            <a:latin typeface="+mn-lt"/>
            <a:ea typeface="+mn-ea"/>
            <a:cs typeface="+mn-cs"/>
          </a:endParaRPr>
        </a:p>
        <a:p>
          <a:pPr algn="just"/>
          <a:r>
            <a:rPr lang="en-GB" sz="1100" u="sng">
              <a:solidFill>
                <a:schemeClr val="dk1"/>
              </a:solidFill>
              <a:effectLst/>
              <a:latin typeface="+mn-lt"/>
              <a:ea typeface="+mn-ea"/>
              <a:cs typeface="+mn-cs"/>
            </a:rPr>
            <a:t>Spremanje odgovora na upitnik</a:t>
          </a:r>
        </a:p>
        <a:p>
          <a:pPr algn="just"/>
          <a:endParaRPr lang="en-GB" sz="1100">
            <a:solidFill>
              <a:schemeClr val="dk1"/>
            </a:solidFill>
            <a:effectLst/>
            <a:latin typeface="+mn-lt"/>
            <a:ea typeface="+mn-ea"/>
            <a:cs typeface="+mn-cs"/>
          </a:endParaRPr>
        </a:p>
        <a:p>
          <a:pPr algn="just"/>
          <a:r>
            <a:rPr lang="en-GB" sz="1100">
              <a:solidFill>
                <a:schemeClr val="dk1"/>
              </a:solidFill>
              <a:effectLst/>
              <a:latin typeface="+mn-lt"/>
              <a:ea typeface="+mn-ea"/>
              <a:cs typeface="+mn-cs"/>
            </a:rPr>
            <a:t>Korisnik treba pritisnuti tipku SPREMI OVAJ PROJEKT U BAZU PODATAKA da bi spremio trenutne odgovore na upitnik za Verziju Projekta na kojoj je upravo radio. To će spremiti podatke Verzije Projekta u bazu podataka Alata kako bi ih korisnik mogao dohvatiti u kasnijoj fazi. Imajte na umu da će svaki put kad se nova Verzija Projekta sprema u bazu podataka (osim prvi put), korisnik morati zadati novi datum da bi je razlikovao u odnosu na postojeće Verzije Projekta. </a:t>
          </a:r>
        </a:p>
        <a:p>
          <a:pPr algn="just"/>
          <a:endParaRPr lang="en-GB" sz="1100">
            <a:solidFill>
              <a:schemeClr val="dk1"/>
            </a:solidFill>
            <a:effectLst/>
            <a:latin typeface="+mn-lt"/>
            <a:ea typeface="+mn-ea"/>
            <a:cs typeface="+mn-cs"/>
          </a:endParaRPr>
        </a:p>
        <a:p>
          <a:pPr algn="just"/>
          <a:r>
            <a:rPr lang="en-GB" sz="1100" u="sng">
              <a:solidFill>
                <a:schemeClr val="dk1"/>
              </a:solidFill>
              <a:effectLst/>
              <a:latin typeface="+mn-lt"/>
              <a:ea typeface="+mn-ea"/>
              <a:cs typeface="+mn-cs"/>
            </a:rPr>
            <a:t>Pregled i ažuriranje Verzije Projekta ranije spremljene u bazu podataka Alata</a:t>
          </a:r>
        </a:p>
        <a:p>
          <a:pPr algn="just"/>
          <a:endParaRPr lang="en-GB" sz="1100">
            <a:solidFill>
              <a:schemeClr val="dk1"/>
            </a:solidFill>
            <a:effectLst/>
            <a:latin typeface="+mn-lt"/>
            <a:ea typeface="+mn-ea"/>
            <a:cs typeface="+mn-cs"/>
          </a:endParaRPr>
        </a:p>
        <a:p>
          <a:pPr algn="just"/>
          <a:r>
            <a:rPr lang="en-GB" sz="1100">
              <a:solidFill>
                <a:schemeClr val="dk1"/>
              </a:solidFill>
              <a:effectLst/>
              <a:latin typeface="+mn-lt"/>
              <a:ea typeface="+mn-ea"/>
              <a:cs typeface="+mn-cs"/>
            </a:rPr>
            <a:t>U bilo kojem trenutku, ukoliko korisnik želi pogledati odgovore ili ažurirati procjenu postojeće Verzije Projekta, spremljeni podaci mogu se dohvatiti iz baze podataka Alata. Da bi to učinio korisnik mora pritisnuti tipku DOHVATI  PROJEKT IZ BAZE PODATAKA na GLAVNOM IZBORNIKU. U padajućem izborniku korisnik treba izabrati Verziju Projekta koju želi dohvatiti te pritisnuti NASTAVI. Alat će automatski popuniti stranicu UPITNIKA s podacima koji su ranije spremljeni za relevantnu Verziju Projekta.</a:t>
          </a:r>
        </a:p>
        <a:p>
          <a:pPr algn="just"/>
          <a:endParaRPr lang="en-GB" sz="1100">
            <a:solidFill>
              <a:schemeClr val="dk1"/>
            </a:solidFill>
            <a:effectLst/>
            <a:latin typeface="+mn-lt"/>
            <a:ea typeface="+mn-ea"/>
            <a:cs typeface="+mn-cs"/>
          </a:endParaRPr>
        </a:p>
        <a:p>
          <a:pPr algn="just"/>
          <a:r>
            <a:rPr lang="en-GB" sz="1100" u="sng">
              <a:solidFill>
                <a:schemeClr val="dk1"/>
              </a:solidFill>
              <a:effectLst/>
              <a:latin typeface="+mn-lt"/>
              <a:ea typeface="+mn-ea"/>
              <a:cs typeface="+mn-cs"/>
            </a:rPr>
            <a:t>Pregled rezultata procjene</a:t>
          </a:r>
        </a:p>
        <a:p>
          <a:pPr algn="just"/>
          <a:endParaRPr lang="en-GB" sz="1100">
            <a:solidFill>
              <a:schemeClr val="dk1"/>
            </a:solidFill>
            <a:effectLst/>
            <a:latin typeface="+mn-lt"/>
            <a:ea typeface="+mn-ea"/>
            <a:cs typeface="+mn-cs"/>
          </a:endParaRPr>
        </a:p>
        <a:p>
          <a:pPr algn="just"/>
          <a:r>
            <a:rPr lang="en-GB" sz="1100">
              <a:solidFill>
                <a:schemeClr val="dk1"/>
              </a:solidFill>
              <a:effectLst/>
              <a:latin typeface="+mn-lt"/>
              <a:ea typeface="+mn-ea"/>
              <a:cs typeface="+mn-cs"/>
            </a:rPr>
            <a:t>Da bi pregledao rezultate procjene korisnik treba pritisnuti tipku IDI NA STRANICU SVEUKUPNA PROCJENA na vrhu stranice UPITNIKA.</a:t>
          </a:r>
        </a:p>
        <a:p>
          <a:pPr algn="just"/>
          <a:endParaRPr lang="en-GB" sz="1100">
            <a:solidFill>
              <a:schemeClr val="dk1"/>
            </a:solidFill>
            <a:effectLst/>
            <a:latin typeface="+mn-lt"/>
            <a:ea typeface="+mn-ea"/>
            <a:cs typeface="+mn-cs"/>
          </a:endParaRPr>
        </a:p>
        <a:p>
          <a:pPr algn="just"/>
          <a:r>
            <a:rPr lang="en-GB" sz="1100">
              <a:solidFill>
                <a:schemeClr val="dk1"/>
              </a:solidFill>
              <a:effectLst/>
              <a:latin typeface="+mn-lt"/>
              <a:ea typeface="+mn-ea"/>
              <a:cs typeface="+mn-cs"/>
            </a:rPr>
            <a:t>Na toj stranici prikazan je skraćeni popis različitih aktivnosti, ili grupa aktivnosti, koje su pokrivene upitnikom</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(pogledajte ilustraciju dolje).</a:t>
          </a:r>
        </a:p>
        <a:p>
          <a:pPr algn="just"/>
          <a:endParaRPr lang="en-GB" sz="1100">
            <a:solidFill>
              <a:schemeClr val="dk1"/>
            </a:solidFill>
            <a:effectLst/>
            <a:latin typeface="+mn-lt"/>
            <a:ea typeface="+mn-ea"/>
            <a:cs typeface="+mn-cs"/>
          </a:endParaRPr>
        </a:p>
        <a:p>
          <a:pPr algn="just"/>
          <a:endParaRPr lang="en-GB" sz="1100">
            <a:solidFill>
              <a:schemeClr val="dk1"/>
            </a:solidFill>
            <a:effectLst/>
            <a:latin typeface="+mn-lt"/>
            <a:ea typeface="+mn-ea"/>
            <a:cs typeface="+mn-cs"/>
          </a:endParaRPr>
        </a:p>
        <a:p>
          <a:pPr algn="just"/>
          <a:endParaRPr lang="en-GB" sz="1100">
            <a:solidFill>
              <a:schemeClr val="dk1"/>
            </a:solidFill>
            <a:effectLst/>
            <a:latin typeface="+mn-lt"/>
            <a:ea typeface="+mn-ea"/>
            <a:cs typeface="+mn-cs"/>
          </a:endParaRPr>
        </a:p>
        <a:p>
          <a:pPr algn="just"/>
          <a:endParaRPr lang="en-GB" sz="1100">
            <a:solidFill>
              <a:schemeClr val="dk1"/>
            </a:solidFill>
            <a:effectLst/>
            <a:latin typeface="+mn-lt"/>
            <a:ea typeface="+mn-ea"/>
            <a:cs typeface="+mn-cs"/>
          </a:endParaRPr>
        </a:p>
        <a:p>
          <a:pPr algn="just"/>
          <a:endParaRPr lang="en-GB" sz="1100">
            <a:solidFill>
              <a:schemeClr val="dk1"/>
            </a:solidFill>
            <a:effectLst/>
            <a:latin typeface="+mn-lt"/>
            <a:ea typeface="+mn-ea"/>
            <a:cs typeface="+mn-cs"/>
          </a:endParaRPr>
        </a:p>
        <a:p>
          <a:pPr algn="just"/>
          <a:endParaRPr lang="en-GB" sz="1100">
            <a:solidFill>
              <a:schemeClr val="dk1"/>
            </a:solidFill>
            <a:effectLst/>
            <a:latin typeface="+mn-lt"/>
            <a:ea typeface="+mn-ea"/>
            <a:cs typeface="+mn-cs"/>
          </a:endParaRPr>
        </a:p>
        <a:p>
          <a:pPr algn="just"/>
          <a:endParaRPr lang="en-GB" sz="1100">
            <a:solidFill>
              <a:schemeClr val="dk1"/>
            </a:solidFill>
            <a:effectLst/>
            <a:latin typeface="+mn-lt"/>
            <a:ea typeface="+mn-ea"/>
            <a:cs typeface="+mn-cs"/>
          </a:endParaRPr>
        </a:p>
        <a:p>
          <a:pPr algn="just"/>
          <a:endParaRPr lang="en-GB" sz="1100">
            <a:solidFill>
              <a:schemeClr val="dk1"/>
            </a:solidFill>
            <a:effectLst/>
            <a:latin typeface="+mn-lt"/>
            <a:ea typeface="+mn-ea"/>
            <a:cs typeface="+mn-cs"/>
          </a:endParaRPr>
        </a:p>
        <a:p>
          <a:pPr algn="just"/>
          <a:endParaRPr lang="en-GB" sz="1100">
            <a:solidFill>
              <a:schemeClr val="dk1"/>
            </a:solidFill>
            <a:effectLst/>
            <a:latin typeface="+mn-lt"/>
            <a:ea typeface="+mn-ea"/>
            <a:cs typeface="+mn-cs"/>
          </a:endParaRPr>
        </a:p>
        <a:p>
          <a:pPr algn="just"/>
          <a:endParaRPr lang="en-GB" sz="1100">
            <a:solidFill>
              <a:schemeClr val="dk1"/>
            </a:solidFill>
            <a:effectLst/>
            <a:latin typeface="+mn-lt"/>
            <a:ea typeface="+mn-ea"/>
            <a:cs typeface="+mn-cs"/>
          </a:endParaRPr>
        </a:p>
        <a:p>
          <a:pPr algn="just"/>
          <a:endParaRPr lang="en-GB" sz="1100">
            <a:solidFill>
              <a:schemeClr val="dk1"/>
            </a:solidFill>
            <a:effectLst/>
            <a:latin typeface="+mn-lt"/>
            <a:ea typeface="+mn-ea"/>
            <a:cs typeface="+mn-cs"/>
          </a:endParaRPr>
        </a:p>
        <a:p>
          <a:pPr algn="just"/>
          <a:endParaRPr lang="en-GB" sz="1100">
            <a:solidFill>
              <a:schemeClr val="dk1"/>
            </a:solidFill>
            <a:effectLst/>
            <a:latin typeface="+mn-lt"/>
            <a:ea typeface="+mn-ea"/>
            <a:cs typeface="+mn-cs"/>
          </a:endParaRPr>
        </a:p>
        <a:p>
          <a:pPr algn="just"/>
          <a:endParaRPr lang="en-GB" sz="1100">
            <a:solidFill>
              <a:schemeClr val="dk1"/>
            </a:solidFill>
            <a:effectLst/>
            <a:latin typeface="+mn-lt"/>
            <a:ea typeface="+mn-ea"/>
            <a:cs typeface="+mn-cs"/>
          </a:endParaRPr>
        </a:p>
        <a:p>
          <a:pPr algn="just"/>
          <a:endParaRPr lang="en-GB" sz="1100">
            <a:solidFill>
              <a:schemeClr val="dk1"/>
            </a:solidFill>
            <a:effectLst/>
            <a:latin typeface="+mn-lt"/>
            <a:ea typeface="+mn-ea"/>
            <a:cs typeface="+mn-cs"/>
          </a:endParaRPr>
        </a:p>
        <a:p>
          <a:pPr algn="just"/>
          <a:endParaRPr lang="en-GB" sz="1100">
            <a:solidFill>
              <a:schemeClr val="dk1"/>
            </a:solidFill>
            <a:effectLst/>
            <a:latin typeface="+mn-lt"/>
            <a:ea typeface="+mn-ea"/>
            <a:cs typeface="+mn-cs"/>
          </a:endParaRPr>
        </a:p>
        <a:p>
          <a:pPr algn="just"/>
          <a:endParaRPr lang="en-GB" sz="1100">
            <a:solidFill>
              <a:schemeClr val="dk1"/>
            </a:solidFill>
            <a:effectLst/>
            <a:latin typeface="+mn-lt"/>
            <a:ea typeface="+mn-ea"/>
            <a:cs typeface="+mn-cs"/>
          </a:endParaRPr>
        </a:p>
        <a:p>
          <a:pPr algn="just"/>
          <a:endParaRPr lang="en-GB" sz="1100">
            <a:solidFill>
              <a:schemeClr val="dk1"/>
            </a:solidFill>
            <a:effectLst/>
            <a:latin typeface="+mn-lt"/>
            <a:ea typeface="+mn-ea"/>
            <a:cs typeface="+mn-cs"/>
          </a:endParaRPr>
        </a:p>
        <a:p>
          <a:pPr algn="just"/>
          <a:r>
            <a:rPr lang="en-GB" sz="1100">
              <a:solidFill>
                <a:schemeClr val="dk1"/>
              </a:solidFill>
              <a:effectLst/>
              <a:latin typeface="+mn-lt"/>
              <a:ea typeface="+mn-ea"/>
              <a:cs typeface="+mn-cs"/>
            </a:rPr>
            <a:t>Različite boje prikazuju status pripremljenosti za svaku aktivnost ili grupu aktivnosti. Ovaj status temelji se na odgovorima na pitanja iz zeleno obojanih polja. Svako pitanje je bilo bodovano/ponderirano u skladu s njegovom važnošću za proces pripreme JPP-a (temeljeno na EPEC-ovoj procjeni).</a:t>
          </a:r>
        </a:p>
        <a:p>
          <a:pPr algn="just"/>
          <a:endParaRPr lang="en-GB" sz="1100">
            <a:solidFill>
              <a:schemeClr val="dk1"/>
            </a:solidFill>
            <a:effectLst/>
            <a:latin typeface="+mn-lt"/>
            <a:ea typeface="+mn-ea"/>
            <a:cs typeface="+mn-cs"/>
          </a:endParaRPr>
        </a:p>
        <a:p>
          <a:pPr algn="just"/>
          <a:r>
            <a:rPr lang="en-GB" sz="1100">
              <a:solidFill>
                <a:schemeClr val="dk1"/>
              </a:solidFill>
              <a:effectLst/>
              <a:latin typeface="+mn-lt"/>
              <a:ea typeface="+mn-ea"/>
              <a:cs typeface="+mn-cs"/>
            </a:rPr>
            <a:t>Indikator statusa (“</a:t>
          </a:r>
          <a:r>
            <a:rPr lang="en-GB" sz="1100" baseline="-25000">
              <a:solidFill>
                <a:schemeClr val="dk1"/>
              </a:solidFill>
              <a:effectLst/>
              <a:latin typeface="+mn-lt"/>
              <a:ea typeface="+mn-ea"/>
              <a:cs typeface="+mn-cs"/>
              <a:sym typeface="Wingdings"/>
            </a:rPr>
            <a:t></a:t>
          </a:r>
          <a:r>
            <a:rPr lang="en-GB" sz="1100">
              <a:solidFill>
                <a:schemeClr val="dk1"/>
              </a:solidFill>
              <a:effectLst/>
              <a:latin typeface="+mn-lt"/>
              <a:ea typeface="+mn-ea"/>
              <a:cs typeface="+mn-cs"/>
            </a:rPr>
            <a:t>” ili “</a:t>
          </a:r>
          <a:r>
            <a:rPr lang="en-GB" sz="1100" baseline="-25000">
              <a:solidFill>
                <a:schemeClr val="dk1"/>
              </a:solidFill>
              <a:effectLst/>
              <a:latin typeface="+mn-lt"/>
              <a:ea typeface="+mn-ea"/>
              <a:cs typeface="+mn-cs"/>
              <a:sym typeface="Wingdings"/>
            </a:rPr>
            <a:t></a:t>
          </a:r>
          <a:r>
            <a:rPr lang="en-GB" sz="1100">
              <a:solidFill>
                <a:schemeClr val="dk1"/>
              </a:solidFill>
              <a:effectLst/>
              <a:latin typeface="+mn-lt"/>
              <a:ea typeface="+mn-ea"/>
              <a:cs typeface="+mn-cs"/>
            </a:rPr>
            <a:t>”) za “</a:t>
          </a:r>
          <a:r>
            <a:rPr lang="en-GB" sz="1100" b="1">
              <a:solidFill>
                <a:schemeClr val="dk1"/>
              </a:solidFill>
              <a:effectLst/>
              <a:latin typeface="+mn-lt"/>
              <a:ea typeface="+mn-ea"/>
              <a:cs typeface="+mn-cs"/>
            </a:rPr>
            <a:t>Spremnost za početak pripreme projekta u obliku JPP</a:t>
          </a:r>
          <a:r>
            <a:rPr lang="en-GB" sz="1100">
              <a:solidFill>
                <a:schemeClr val="dk1"/>
              </a:solidFill>
              <a:effectLst/>
              <a:latin typeface="+mn-lt"/>
              <a:ea typeface="+mn-ea"/>
              <a:cs typeface="+mn-cs"/>
            </a:rPr>
            <a:t>-a” (15. red) i “</a:t>
          </a:r>
          <a:r>
            <a:rPr lang="en-GB" sz="1100" b="1">
              <a:solidFill>
                <a:schemeClr val="dk1"/>
              </a:solidFill>
              <a:effectLst/>
              <a:latin typeface="+mn-lt"/>
              <a:ea typeface="+mn-ea"/>
              <a:cs typeface="+mn-cs"/>
            </a:rPr>
            <a:t>Spremnost za nabavu projekta</a:t>
          </a:r>
          <a:r>
            <a:rPr lang="en-GB" sz="1100">
              <a:solidFill>
                <a:schemeClr val="dk1"/>
              </a:solidFill>
              <a:effectLst/>
              <a:latin typeface="+mn-lt"/>
              <a:ea typeface="+mn-ea"/>
              <a:cs typeface="+mn-cs"/>
            </a:rPr>
            <a:t>” (28. red) je utemeljen na odgovorima na pitanja koja se nalaze u zeleno obojanim i žuto obojanim poljima. Indikator statusa za “</a:t>
          </a:r>
          <a:r>
            <a:rPr lang="en-GB" sz="1100" b="1">
              <a:solidFill>
                <a:schemeClr val="dk1"/>
              </a:solidFill>
              <a:effectLst/>
              <a:latin typeface="+mn-lt"/>
              <a:ea typeface="+mn-ea"/>
              <a:cs typeface="+mn-cs"/>
            </a:rPr>
            <a:t>Spremnost za nabavu projekta</a:t>
          </a:r>
          <a:r>
            <a:rPr lang="en-GB" sz="1100">
              <a:solidFill>
                <a:schemeClr val="dk1"/>
              </a:solidFill>
              <a:effectLst/>
              <a:latin typeface="+mn-lt"/>
              <a:ea typeface="+mn-ea"/>
              <a:cs typeface="+mn-cs"/>
            </a:rPr>
            <a:t>” (28. red) pokazuje status projekta u trenutku  odlučivanja o početku njegove nabave.</a:t>
          </a:r>
        </a:p>
        <a:p>
          <a:pPr algn="just"/>
          <a:r>
            <a:rPr lang="en-GB" sz="1100" u="none" strike="noStrike">
              <a:solidFill>
                <a:schemeClr val="dk1"/>
              </a:solidFill>
              <a:effectLst/>
              <a:latin typeface="+mn-lt"/>
              <a:ea typeface="+mn-ea"/>
              <a:cs typeface="+mn-cs"/>
            </a:rPr>
            <a:t> </a:t>
          </a:r>
        </a:p>
        <a:p>
          <a:pPr algn="just"/>
          <a:r>
            <a:rPr lang="en-GB" sz="1100" u="sng">
              <a:solidFill>
                <a:schemeClr val="dk1"/>
              </a:solidFill>
              <a:effectLst/>
              <a:latin typeface="+mn-lt"/>
              <a:ea typeface="+mn-ea"/>
              <a:cs typeface="+mn-cs"/>
            </a:rPr>
            <a:t>Izlazak iz Alata</a:t>
          </a:r>
          <a:endParaRPr lang="en-GB" sz="1100">
            <a:solidFill>
              <a:schemeClr val="dk1"/>
            </a:solidFill>
            <a:effectLst/>
            <a:latin typeface="+mn-lt"/>
            <a:ea typeface="+mn-ea"/>
            <a:cs typeface="+mn-cs"/>
          </a:endParaRPr>
        </a:p>
        <a:p>
          <a:pPr algn="just"/>
          <a:r>
            <a:rPr lang="en-GB" sz="1100">
              <a:solidFill>
                <a:schemeClr val="dk1"/>
              </a:solidFill>
              <a:effectLst/>
              <a:latin typeface="+mn-lt"/>
              <a:ea typeface="+mn-ea"/>
              <a:cs typeface="+mn-cs"/>
            </a:rPr>
            <a:t>Prije zatvaranja Alata korisnik treba spremiti svoj rad pritiskom na običnu tipku za spremanje (</a:t>
          </a:r>
          <a:r>
            <a:rPr lang="en-GB" sz="1100" i="1">
              <a:solidFill>
                <a:schemeClr val="dk1"/>
              </a:solidFill>
              <a:effectLst/>
              <a:latin typeface="+mn-lt"/>
              <a:ea typeface="+mn-ea"/>
              <a:cs typeface="+mn-cs"/>
            </a:rPr>
            <a:t>”Save”</a:t>
          </a:r>
          <a:r>
            <a:rPr lang="en-GB" sz="1100">
              <a:solidFill>
                <a:schemeClr val="dk1"/>
              </a:solidFill>
              <a:effectLst/>
              <a:latin typeface="+mn-lt"/>
              <a:ea typeface="+mn-ea"/>
              <a:cs typeface="+mn-cs"/>
            </a:rPr>
            <a:t>) u Excelu-u. </a:t>
          </a:r>
        </a:p>
        <a:p>
          <a:r>
            <a:rPr lang="en-GB" sz="1100">
              <a:solidFill>
                <a:schemeClr val="dk1"/>
              </a:solidFill>
              <a:effectLst/>
              <a:latin typeface="+mn-lt"/>
              <a:ea typeface="+mn-ea"/>
              <a:cs typeface="+mn-cs"/>
            </a:rPr>
            <a:t> </a:t>
          </a:r>
        </a:p>
        <a:p>
          <a:endParaRPr lang="en-GB" sz="1100">
            <a:solidFill>
              <a:schemeClr val="dk1"/>
            </a:solidFill>
            <a:effectLst/>
            <a:latin typeface="+mn-lt"/>
            <a:ea typeface="+mn-ea"/>
            <a:cs typeface="+mn-cs"/>
          </a:endParaRPr>
        </a:p>
      </xdr:txBody>
    </xdr:sp>
    <xdr:clientData/>
  </xdr:twoCellAnchor>
  <xdr:twoCellAnchor>
    <xdr:from>
      <xdr:col>9</xdr:col>
      <xdr:colOff>512617</xdr:colOff>
      <xdr:row>3</xdr:row>
      <xdr:rowOff>130970</xdr:rowOff>
    </xdr:from>
    <xdr:to>
      <xdr:col>15</xdr:col>
      <xdr:colOff>109305</xdr:colOff>
      <xdr:row>9</xdr:row>
      <xdr:rowOff>67970</xdr:rowOff>
    </xdr:to>
    <xdr:sp macro="[0]!CREAROCARGARPROYECTO" textlink="">
      <xdr:nvSpPr>
        <xdr:cNvPr id="2" name="Rectangle 1"/>
        <xdr:cNvSpPr/>
      </xdr:nvSpPr>
      <xdr:spPr>
        <a:xfrm>
          <a:off x="5977586" y="321470"/>
          <a:ext cx="3240000" cy="1080000"/>
        </a:xfrm>
        <a:prstGeom prst="rect">
          <a:avLst/>
        </a:prstGeom>
        <a:solidFill>
          <a:schemeClr val="tx2">
            <a:lumMod val="75000"/>
          </a:schemeClr>
        </a:solidFill>
        <a:ln>
          <a:solidFill>
            <a:schemeClr val="tx1"/>
          </a:solidFill>
        </a:ln>
        <a:scene3d>
          <a:camera prst="orthographicFront"/>
          <a:lightRig rig="harsh" dir="t"/>
        </a:scene3d>
        <a:sp3d>
          <a:bevelT w="114300" prst="artDeco"/>
          <a:bevelB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GB" sz="1100" b="1">
              <a:solidFill>
                <a:schemeClr val="lt1"/>
              </a:solidFill>
              <a:latin typeface="Arial Black" panose="020B0A04020102020204" pitchFamily="34" charset="0"/>
              <a:ea typeface="+mn-ea"/>
              <a:cs typeface="+mn-cs"/>
            </a:rPr>
            <a:t>DOHVATI PROJEKT IZ BAZE PODATAKA</a:t>
          </a:r>
        </a:p>
      </xdr:txBody>
    </xdr:sp>
    <xdr:clientData/>
  </xdr:twoCellAnchor>
  <xdr:twoCellAnchor>
    <xdr:from>
      <xdr:col>1</xdr:col>
      <xdr:colOff>452499</xdr:colOff>
      <xdr:row>3</xdr:row>
      <xdr:rowOff>130970</xdr:rowOff>
    </xdr:from>
    <xdr:to>
      <xdr:col>7</xdr:col>
      <xdr:colOff>49187</xdr:colOff>
      <xdr:row>9</xdr:row>
      <xdr:rowOff>67970</xdr:rowOff>
    </xdr:to>
    <xdr:sp macro="[0]!CREARNUEVOPROYECTO" textlink="">
      <xdr:nvSpPr>
        <xdr:cNvPr id="6" name="Rectangle 5"/>
        <xdr:cNvSpPr/>
      </xdr:nvSpPr>
      <xdr:spPr>
        <a:xfrm>
          <a:off x="1059718" y="321470"/>
          <a:ext cx="3240000" cy="1080000"/>
        </a:xfrm>
        <a:prstGeom prst="rect">
          <a:avLst/>
        </a:prstGeom>
        <a:solidFill>
          <a:schemeClr val="tx2">
            <a:lumMod val="75000"/>
          </a:schemeClr>
        </a:solidFill>
        <a:ln>
          <a:solidFill>
            <a:schemeClr val="tx1"/>
          </a:solidFill>
        </a:ln>
        <a:scene3d>
          <a:camera prst="orthographicFront"/>
          <a:lightRig rig="harsh" dir="t"/>
        </a:scene3d>
        <a:sp3d>
          <a:bevelT w="114300" prst="artDeco"/>
          <a:bevelB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GB" sz="1100" b="1">
              <a:solidFill>
                <a:schemeClr val="lt1"/>
              </a:solidFill>
              <a:latin typeface="Arial Black" panose="020B0A04020102020204" pitchFamily="34" charset="0"/>
              <a:ea typeface="+mn-ea"/>
              <a:cs typeface="+mn-cs"/>
            </a:rPr>
            <a:t>KREIRAJ</a:t>
          </a:r>
          <a:r>
            <a:rPr lang="en-GB" sz="1100" b="1" baseline="0">
              <a:solidFill>
                <a:schemeClr val="lt1"/>
              </a:solidFill>
              <a:latin typeface="Arial Black" panose="020B0A04020102020204" pitchFamily="34" charset="0"/>
              <a:ea typeface="+mn-ea"/>
              <a:cs typeface="+mn-cs"/>
            </a:rPr>
            <a:t> NOVI PROJEKT</a:t>
          </a:r>
          <a:endParaRPr lang="en-GB" sz="1100" b="1">
            <a:solidFill>
              <a:schemeClr val="lt1"/>
            </a:solidFill>
            <a:latin typeface="Arial Black" panose="020B0A04020102020204" pitchFamily="34" charset="0"/>
            <a:ea typeface="+mn-ea"/>
            <a:cs typeface="+mn-cs"/>
          </a:endParaRPr>
        </a:p>
      </xdr:txBody>
    </xdr:sp>
    <xdr:clientData/>
  </xdr:twoCellAnchor>
  <xdr:twoCellAnchor editAs="oneCell">
    <xdr:from>
      <xdr:col>4</xdr:col>
      <xdr:colOff>333028</xdr:colOff>
      <xdr:row>53</xdr:row>
      <xdr:rowOff>57150</xdr:rowOff>
    </xdr:from>
    <xdr:to>
      <xdr:col>11</xdr:col>
      <xdr:colOff>331444</xdr:colOff>
      <xdr:row>66</xdr:row>
      <xdr:rowOff>171450</xdr:rowOff>
    </xdr:to>
    <xdr:pic>
      <xdr:nvPicPr>
        <xdr:cNvPr id="7" name="Picture 6"/>
        <xdr:cNvPicPr>
          <a:picLocks noChangeAspect="1"/>
        </xdr:cNvPicPr>
      </xdr:nvPicPr>
      <xdr:blipFill>
        <a:blip xmlns:r="http://schemas.openxmlformats.org/officeDocument/2006/relationships" r:embed="rId1"/>
        <a:stretch>
          <a:fillRect/>
        </a:stretch>
      </xdr:blipFill>
      <xdr:spPr>
        <a:xfrm>
          <a:off x="2771428" y="11344275"/>
          <a:ext cx="4265616" cy="2590800"/>
        </a:xfrm>
        <a:prstGeom prst="rect">
          <a:avLst/>
        </a:prstGeom>
        <a:ln>
          <a:solidFill>
            <a:sysClr val="windowText" lastClr="000000"/>
          </a:solid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6</xdr:row>
      <xdr:rowOff>563</xdr:rowOff>
    </xdr:from>
    <xdr:to>
      <xdr:col>4</xdr:col>
      <xdr:colOff>0</xdr:colOff>
      <xdr:row>8</xdr:row>
      <xdr:rowOff>0</xdr:rowOff>
    </xdr:to>
    <xdr:sp macro="" textlink="">
      <xdr:nvSpPr>
        <xdr:cNvPr id="9" name="Freeform 8">
          <a:hlinkClick xmlns:r="http://schemas.openxmlformats.org/officeDocument/2006/relationships" r:id="rId1"/>
        </xdr:cNvPr>
        <xdr:cNvSpPr/>
      </xdr:nvSpPr>
      <xdr:spPr>
        <a:xfrm>
          <a:off x="9546418" y="2442427"/>
          <a:ext cx="1198800" cy="1090800"/>
        </a:xfrm>
        <a:custGeom>
          <a:avLst/>
          <a:gdLst>
            <a:gd name="connsiteX0" fmla="*/ 0 w 1198058"/>
            <a:gd name="connsiteY0" fmla="*/ 108948 h 1089484"/>
            <a:gd name="connsiteX1" fmla="*/ 108948 w 1198058"/>
            <a:gd name="connsiteY1" fmla="*/ 0 h 1089484"/>
            <a:gd name="connsiteX2" fmla="*/ 1089110 w 1198058"/>
            <a:gd name="connsiteY2" fmla="*/ 0 h 1089484"/>
            <a:gd name="connsiteX3" fmla="*/ 1198058 w 1198058"/>
            <a:gd name="connsiteY3" fmla="*/ 108948 h 1089484"/>
            <a:gd name="connsiteX4" fmla="*/ 1198058 w 1198058"/>
            <a:gd name="connsiteY4" fmla="*/ 980536 h 1089484"/>
            <a:gd name="connsiteX5" fmla="*/ 1089110 w 1198058"/>
            <a:gd name="connsiteY5" fmla="*/ 1089484 h 1089484"/>
            <a:gd name="connsiteX6" fmla="*/ 108948 w 1198058"/>
            <a:gd name="connsiteY6" fmla="*/ 1089484 h 1089484"/>
            <a:gd name="connsiteX7" fmla="*/ 0 w 1198058"/>
            <a:gd name="connsiteY7" fmla="*/ 980536 h 1089484"/>
            <a:gd name="connsiteX8" fmla="*/ 0 w 1198058"/>
            <a:gd name="connsiteY8" fmla="*/ 108948 h 108948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198058" h="1089484">
              <a:moveTo>
                <a:pt x="0" y="108948"/>
              </a:moveTo>
              <a:cubicBezTo>
                <a:pt x="0" y="48778"/>
                <a:pt x="48778" y="0"/>
                <a:pt x="108948" y="0"/>
              </a:cubicBezTo>
              <a:lnTo>
                <a:pt x="1089110" y="0"/>
              </a:lnTo>
              <a:cubicBezTo>
                <a:pt x="1149280" y="0"/>
                <a:pt x="1198058" y="48778"/>
                <a:pt x="1198058" y="108948"/>
              </a:cubicBezTo>
              <a:lnTo>
                <a:pt x="1198058" y="980536"/>
              </a:lnTo>
              <a:cubicBezTo>
                <a:pt x="1198058" y="1040706"/>
                <a:pt x="1149280" y="1089484"/>
                <a:pt x="1089110" y="1089484"/>
              </a:cubicBezTo>
              <a:lnTo>
                <a:pt x="108948" y="1089484"/>
              </a:lnTo>
              <a:cubicBezTo>
                <a:pt x="48778" y="1089484"/>
                <a:pt x="0" y="1040706"/>
                <a:pt x="0" y="980536"/>
              </a:cubicBezTo>
              <a:lnTo>
                <a:pt x="0" y="108948"/>
              </a:lnTo>
              <a:close/>
            </a:path>
          </a:pathLst>
        </a:custGeom>
        <a:solidFill>
          <a:schemeClr val="accent1">
            <a:hueOff val="0"/>
            <a:satOff val="0"/>
            <a:lumOff val="0"/>
          </a:schemeClr>
        </a:solidFill>
        <a:ln>
          <a:noFill/>
        </a:ln>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77630" tIns="77630" rIns="77630" bIns="77630" numCol="1" spcCol="1270" anchor="t" anchorCtr="0">
          <a:noAutofit/>
        </a:bodyPr>
        <a:lstStyle/>
        <a:p>
          <a:pPr lvl="0" algn="l" defTabSz="533400">
            <a:lnSpc>
              <a:spcPct val="90000"/>
            </a:lnSpc>
            <a:spcBef>
              <a:spcPct val="0"/>
            </a:spcBef>
            <a:spcAft>
              <a:spcPct val="35000"/>
            </a:spcAft>
          </a:pPr>
          <a:r>
            <a:rPr lang="en-GB" sz="1200" b="0" kern="1200">
              <a:solidFill>
                <a:schemeClr val="bg1"/>
              </a:solidFill>
              <a:latin typeface="+mn-lt"/>
              <a:ea typeface="+mn-ea"/>
              <a:cs typeface="+mn-cs"/>
            </a:rPr>
            <a:t>2 Detailed Preparation</a:t>
          </a:r>
        </a:p>
        <a:p>
          <a:pPr marL="57150" lvl="1" indent="-57150" algn="l" defTabSz="400050">
            <a:lnSpc>
              <a:spcPct val="90000"/>
            </a:lnSpc>
            <a:spcBef>
              <a:spcPct val="0"/>
            </a:spcBef>
            <a:spcAft>
              <a:spcPct val="15000"/>
            </a:spcAft>
            <a:buChar char="••"/>
          </a:pPr>
          <a:r>
            <a:rPr lang="en-GB" sz="900" b="0" kern="1200">
              <a:solidFill>
                <a:schemeClr val="bg1"/>
              </a:solidFill>
              <a:latin typeface="+mn-lt"/>
              <a:ea typeface="+mn-ea"/>
              <a:cs typeface="+mn-cs"/>
            </a:rPr>
            <a:t>2.1 Getting Organised</a:t>
          </a:r>
        </a:p>
        <a:p>
          <a:pPr marL="57150" lvl="1" indent="-57150" algn="l" defTabSz="400050">
            <a:lnSpc>
              <a:spcPct val="90000"/>
            </a:lnSpc>
            <a:spcBef>
              <a:spcPct val="0"/>
            </a:spcBef>
            <a:spcAft>
              <a:spcPct val="15000"/>
            </a:spcAft>
            <a:buChar char="••"/>
          </a:pPr>
          <a:r>
            <a:rPr lang="en-GB" sz="900" b="0" kern="1200">
              <a:solidFill>
                <a:schemeClr val="bg1"/>
              </a:solidFill>
              <a:latin typeface="+mn-lt"/>
              <a:ea typeface="+mn-ea"/>
              <a:cs typeface="+mn-cs"/>
            </a:rPr>
            <a:t>2.2 Before Launching the tender</a:t>
          </a:r>
        </a:p>
      </xdr:txBody>
    </xdr:sp>
    <xdr:clientData/>
  </xdr:twoCellAnchor>
  <xdr:twoCellAnchor>
    <xdr:from>
      <xdr:col>4</xdr:col>
      <xdr:colOff>0</xdr:colOff>
      <xdr:row>6</xdr:row>
      <xdr:rowOff>19613</xdr:rowOff>
    </xdr:from>
    <xdr:to>
      <xdr:col>4</xdr:col>
      <xdr:colOff>0</xdr:colOff>
      <xdr:row>8</xdr:row>
      <xdr:rowOff>0</xdr:rowOff>
    </xdr:to>
    <xdr:sp macro="" textlink="">
      <xdr:nvSpPr>
        <xdr:cNvPr id="11" name="Freeform 10">
          <a:hlinkClick xmlns:r="http://schemas.openxmlformats.org/officeDocument/2006/relationships" r:id="rId2"/>
        </xdr:cNvPr>
        <xdr:cNvSpPr/>
      </xdr:nvSpPr>
      <xdr:spPr>
        <a:xfrm>
          <a:off x="11378657" y="2458013"/>
          <a:ext cx="1198800" cy="1090800"/>
        </a:xfrm>
        <a:custGeom>
          <a:avLst/>
          <a:gdLst>
            <a:gd name="connsiteX0" fmla="*/ 0 w 1198058"/>
            <a:gd name="connsiteY0" fmla="*/ 108948 h 1089484"/>
            <a:gd name="connsiteX1" fmla="*/ 108948 w 1198058"/>
            <a:gd name="connsiteY1" fmla="*/ 0 h 1089484"/>
            <a:gd name="connsiteX2" fmla="*/ 1089110 w 1198058"/>
            <a:gd name="connsiteY2" fmla="*/ 0 h 1089484"/>
            <a:gd name="connsiteX3" fmla="*/ 1198058 w 1198058"/>
            <a:gd name="connsiteY3" fmla="*/ 108948 h 1089484"/>
            <a:gd name="connsiteX4" fmla="*/ 1198058 w 1198058"/>
            <a:gd name="connsiteY4" fmla="*/ 980536 h 1089484"/>
            <a:gd name="connsiteX5" fmla="*/ 1089110 w 1198058"/>
            <a:gd name="connsiteY5" fmla="*/ 1089484 h 1089484"/>
            <a:gd name="connsiteX6" fmla="*/ 108948 w 1198058"/>
            <a:gd name="connsiteY6" fmla="*/ 1089484 h 1089484"/>
            <a:gd name="connsiteX7" fmla="*/ 0 w 1198058"/>
            <a:gd name="connsiteY7" fmla="*/ 980536 h 1089484"/>
            <a:gd name="connsiteX8" fmla="*/ 0 w 1198058"/>
            <a:gd name="connsiteY8" fmla="*/ 108948 h 108948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198058" h="1089484">
              <a:moveTo>
                <a:pt x="0" y="108948"/>
              </a:moveTo>
              <a:cubicBezTo>
                <a:pt x="0" y="48778"/>
                <a:pt x="48778" y="0"/>
                <a:pt x="108948" y="0"/>
              </a:cubicBezTo>
              <a:lnTo>
                <a:pt x="1089110" y="0"/>
              </a:lnTo>
              <a:cubicBezTo>
                <a:pt x="1149280" y="0"/>
                <a:pt x="1198058" y="48778"/>
                <a:pt x="1198058" y="108948"/>
              </a:cubicBezTo>
              <a:lnTo>
                <a:pt x="1198058" y="980536"/>
              </a:lnTo>
              <a:cubicBezTo>
                <a:pt x="1198058" y="1040706"/>
                <a:pt x="1149280" y="1089484"/>
                <a:pt x="1089110" y="1089484"/>
              </a:cubicBezTo>
              <a:lnTo>
                <a:pt x="108948" y="1089484"/>
              </a:lnTo>
              <a:cubicBezTo>
                <a:pt x="48778" y="1089484"/>
                <a:pt x="0" y="1040706"/>
                <a:pt x="0" y="980536"/>
              </a:cubicBezTo>
              <a:lnTo>
                <a:pt x="0" y="108948"/>
              </a:lnTo>
              <a:close/>
            </a:path>
          </a:pathLst>
        </a:custGeom>
        <a:solidFill>
          <a:schemeClr val="accent1">
            <a:hueOff val="0"/>
            <a:satOff val="0"/>
            <a:lumOff val="0"/>
          </a:schemeClr>
        </a:solidFill>
        <a:ln>
          <a:noFill/>
        </a:ln>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77630" tIns="77630" rIns="77630" bIns="77630" numCol="1" spcCol="1270" anchor="t" anchorCtr="0">
          <a:noAutofit/>
        </a:bodyPr>
        <a:lstStyle/>
        <a:p>
          <a:pPr lvl="0" algn="l" defTabSz="533400">
            <a:lnSpc>
              <a:spcPct val="90000"/>
            </a:lnSpc>
            <a:spcBef>
              <a:spcPct val="0"/>
            </a:spcBef>
            <a:spcAft>
              <a:spcPct val="35000"/>
            </a:spcAft>
          </a:pPr>
          <a:r>
            <a:rPr lang="en-GB" sz="1200" b="0" kern="1200">
              <a:solidFill>
                <a:schemeClr val="bg1"/>
              </a:solidFill>
            </a:rPr>
            <a:t>3 Procurement</a:t>
          </a:r>
        </a:p>
        <a:p>
          <a:pPr marL="57150" lvl="1" indent="-57150" algn="l" defTabSz="400050">
            <a:lnSpc>
              <a:spcPct val="90000"/>
            </a:lnSpc>
            <a:spcBef>
              <a:spcPct val="0"/>
            </a:spcBef>
            <a:spcAft>
              <a:spcPct val="15000"/>
            </a:spcAft>
            <a:buChar char="••"/>
          </a:pPr>
          <a:r>
            <a:rPr lang="en-GB" sz="900" b="0" kern="1200">
              <a:solidFill>
                <a:schemeClr val="bg1"/>
              </a:solidFill>
            </a:rPr>
            <a:t>3.1 Bidding Process</a:t>
          </a:r>
        </a:p>
        <a:p>
          <a:pPr marL="57150" lvl="1" indent="-57150" algn="l" defTabSz="400050">
            <a:lnSpc>
              <a:spcPct val="90000"/>
            </a:lnSpc>
            <a:spcBef>
              <a:spcPct val="0"/>
            </a:spcBef>
            <a:spcAft>
              <a:spcPct val="15000"/>
            </a:spcAft>
            <a:buChar char="••"/>
          </a:pPr>
          <a:r>
            <a:rPr lang="en-GB" sz="900" b="0" kern="1200">
              <a:solidFill>
                <a:schemeClr val="bg1"/>
              </a:solidFill>
            </a:rPr>
            <a:t>3.2 PPP contract and Financial Close</a:t>
          </a:r>
        </a:p>
      </xdr:txBody>
    </xdr:sp>
    <xdr:clientData/>
  </xdr:twoCellAnchor>
  <xdr:twoCellAnchor>
    <xdr:from>
      <xdr:col>4</xdr:col>
      <xdr:colOff>1032405</xdr:colOff>
      <xdr:row>6</xdr:row>
      <xdr:rowOff>413917</xdr:rowOff>
    </xdr:from>
    <xdr:to>
      <xdr:col>4</xdr:col>
      <xdr:colOff>2821605</xdr:colOff>
      <xdr:row>9</xdr:row>
      <xdr:rowOff>54431</xdr:rowOff>
    </xdr:to>
    <xdr:sp macro="[0]!SAVEPROJECINDATABASE" textlink="">
      <xdr:nvSpPr>
        <xdr:cNvPr id="23" name="Rectangle 22"/>
        <xdr:cNvSpPr/>
      </xdr:nvSpPr>
      <xdr:spPr>
        <a:xfrm>
          <a:off x="4954464" y="2072388"/>
          <a:ext cx="1789200" cy="783514"/>
        </a:xfrm>
        <a:prstGeom prst="rect">
          <a:avLst/>
        </a:prstGeom>
        <a:solidFill>
          <a:schemeClr val="tx2">
            <a:lumMod val="60000"/>
            <a:lumOff val="40000"/>
          </a:schemeClr>
        </a:solidFill>
        <a:ln>
          <a:noFill/>
        </a:ln>
        <a:scene3d>
          <a:camera prst="orthographicFront"/>
          <a:lightRig rig="threePt" dir="t">
            <a:rot lat="0" lon="0" rev="4200000"/>
          </a:lightRig>
        </a:scene3d>
        <a:sp3d prstMaterial="plastic">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400" b="1" baseline="0">
              <a:solidFill>
                <a:schemeClr val="lt1"/>
              </a:solidFill>
              <a:latin typeface="+mn-lt"/>
              <a:ea typeface="+mn-ea"/>
              <a:cs typeface="+mn-cs"/>
            </a:rPr>
            <a:t>SPREMI OVAJ PROJEKT U BAZU PODATAKA</a:t>
          </a:r>
        </a:p>
      </xdr:txBody>
    </xdr:sp>
    <xdr:clientData/>
  </xdr:twoCellAnchor>
  <xdr:twoCellAnchor>
    <xdr:from>
      <xdr:col>3</xdr:col>
      <xdr:colOff>2289054</xdr:colOff>
      <xdr:row>6</xdr:row>
      <xdr:rowOff>262247</xdr:rowOff>
    </xdr:from>
    <xdr:to>
      <xdr:col>3</xdr:col>
      <xdr:colOff>4072849</xdr:colOff>
      <xdr:row>8</xdr:row>
      <xdr:rowOff>86590</xdr:rowOff>
    </xdr:to>
    <xdr:sp macro="[0]!CLOSEALLQUESTIONS" textlink="">
      <xdr:nvSpPr>
        <xdr:cNvPr id="24" name="Rectangle 23"/>
        <xdr:cNvSpPr/>
      </xdr:nvSpPr>
      <xdr:spPr>
        <a:xfrm>
          <a:off x="4493411" y="2670711"/>
          <a:ext cx="1783795" cy="804058"/>
        </a:xfrm>
        <a:prstGeom prst="rect">
          <a:avLst/>
        </a:prstGeom>
        <a:solidFill>
          <a:schemeClr val="bg1">
            <a:lumMod val="85000"/>
          </a:schemeClr>
        </a:solidFill>
        <a:ln>
          <a:noFill/>
        </a:ln>
        <a:scene3d>
          <a:camera prst="orthographicFront"/>
          <a:lightRig rig="threePt" dir="t">
            <a:rot lat="0" lon="0" rev="4200000"/>
          </a:lightRig>
        </a:scene3d>
        <a:sp3d prstMaterial="plastic">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a:solidFill>
                <a:schemeClr val="tx1"/>
              </a:solidFill>
              <a:latin typeface="+mn-lt"/>
              <a:ea typeface="+mn-ea"/>
              <a:cs typeface="+mn-cs"/>
            </a:rPr>
            <a:t>CLOSE ALL QUESTIONS</a:t>
          </a:r>
          <a:endParaRPr lang="en-GB" sz="1800" b="1" baseline="0">
            <a:solidFill>
              <a:schemeClr val="tx1"/>
            </a:solidFill>
            <a:latin typeface="+mn-lt"/>
            <a:ea typeface="+mn-ea"/>
            <a:cs typeface="+mn-cs"/>
          </a:endParaRPr>
        </a:p>
      </xdr:txBody>
    </xdr:sp>
    <xdr:clientData/>
  </xdr:twoCellAnchor>
  <xdr:twoCellAnchor>
    <xdr:from>
      <xdr:col>1</xdr:col>
      <xdr:colOff>31934</xdr:colOff>
      <xdr:row>6</xdr:row>
      <xdr:rowOff>413917</xdr:rowOff>
    </xdr:from>
    <xdr:to>
      <xdr:col>3</xdr:col>
      <xdr:colOff>99830</xdr:colOff>
      <xdr:row>9</xdr:row>
      <xdr:rowOff>62936</xdr:rowOff>
    </xdr:to>
    <xdr:sp macro="[0]!RETURNTOMAINMENU" textlink="">
      <xdr:nvSpPr>
        <xdr:cNvPr id="26" name="Rectangle 25"/>
        <xdr:cNvSpPr/>
      </xdr:nvSpPr>
      <xdr:spPr>
        <a:xfrm>
          <a:off x="278463" y="2072388"/>
          <a:ext cx="1782396" cy="792019"/>
        </a:xfrm>
        <a:prstGeom prst="rect">
          <a:avLst/>
        </a:prstGeom>
        <a:solidFill>
          <a:srgbClr val="FFFF99"/>
        </a:solidFill>
        <a:ln>
          <a:noFill/>
        </a:ln>
        <a:scene3d>
          <a:camera prst="orthographicFront"/>
          <a:lightRig rig="threePt" dir="t">
            <a:rot lat="0" lon="0" rev="4200000"/>
          </a:lightRig>
        </a:scene3d>
        <a:sp3d prstMaterial="plastic">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a:solidFill>
                <a:schemeClr val="tx1"/>
              </a:solidFill>
              <a:latin typeface="+mn-lt"/>
              <a:ea typeface="+mn-ea"/>
              <a:cs typeface="+mn-cs"/>
            </a:rPr>
            <a:t>POVRATAK NA GLAVNI MENI</a:t>
          </a:r>
        </a:p>
      </xdr:txBody>
    </xdr:sp>
    <xdr:clientData/>
  </xdr:twoCellAnchor>
  <xdr:twoCellAnchor>
    <xdr:from>
      <xdr:col>3</xdr:col>
      <xdr:colOff>653020</xdr:colOff>
      <xdr:row>6</xdr:row>
      <xdr:rowOff>413917</xdr:rowOff>
    </xdr:from>
    <xdr:to>
      <xdr:col>4</xdr:col>
      <xdr:colOff>479215</xdr:colOff>
      <xdr:row>9</xdr:row>
      <xdr:rowOff>58965</xdr:rowOff>
    </xdr:to>
    <xdr:sp macro="[0]!FILTRARGAPS" textlink="">
      <xdr:nvSpPr>
        <xdr:cNvPr id="27" name="Rectangle 26">
          <a:hlinkClick xmlns:r="http://schemas.openxmlformats.org/officeDocument/2006/relationships" r:id="rId3"/>
        </xdr:cNvPr>
        <xdr:cNvSpPr/>
      </xdr:nvSpPr>
      <xdr:spPr>
        <a:xfrm>
          <a:off x="2614049" y="2072388"/>
          <a:ext cx="1787225" cy="788048"/>
        </a:xfrm>
        <a:prstGeom prst="rect">
          <a:avLst/>
        </a:prstGeom>
        <a:solidFill>
          <a:schemeClr val="accent6">
            <a:lumMod val="60000"/>
            <a:lumOff val="40000"/>
          </a:schemeClr>
        </a:solidFill>
        <a:ln>
          <a:noFill/>
        </a:ln>
        <a:scene3d>
          <a:camera prst="orthographicFront"/>
          <a:lightRig rig="threePt" dir="t">
            <a:rot lat="0" lon="0" rev="4200000"/>
          </a:lightRig>
        </a:scene3d>
        <a:sp3d prstMaterial="plastic">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400" b="1" baseline="0">
              <a:solidFill>
                <a:schemeClr val="tx1"/>
              </a:solidFill>
              <a:latin typeface="+mn-lt"/>
              <a:ea typeface="+mn-ea"/>
              <a:cs typeface="+mn-cs"/>
            </a:rPr>
            <a:t>IDI NA STRANICU CJELOKUPNA PROCJENA</a:t>
          </a:r>
        </a:p>
      </xdr:txBody>
    </xdr:sp>
    <xdr:clientData/>
  </xdr:twoCellAnchor>
  <xdr:twoCellAnchor>
    <xdr:from>
      <xdr:col>4</xdr:col>
      <xdr:colOff>2779995</xdr:colOff>
      <xdr:row>198</xdr:row>
      <xdr:rowOff>160565</xdr:rowOff>
    </xdr:from>
    <xdr:to>
      <xdr:col>4</xdr:col>
      <xdr:colOff>5695995</xdr:colOff>
      <xdr:row>200</xdr:row>
      <xdr:rowOff>34115</xdr:rowOff>
    </xdr:to>
    <xdr:sp macro="" textlink="">
      <xdr:nvSpPr>
        <xdr:cNvPr id="22" name="Rounded Rectangle 21">
          <a:hlinkClick xmlns:r="http://schemas.openxmlformats.org/officeDocument/2006/relationships" r:id="rId4"/>
        </xdr:cNvPr>
        <xdr:cNvSpPr>
          <a:spLocks/>
        </xdr:cNvSpPr>
      </xdr:nvSpPr>
      <xdr:spPr>
        <a:xfrm>
          <a:off x="6713820" y="42813515"/>
          <a:ext cx="2916000" cy="273600"/>
        </a:xfrm>
        <a:prstGeom prst="roundRect">
          <a:avLst/>
        </a:prstGeom>
        <a:solidFill>
          <a:schemeClr val="accent1">
            <a:lumMod val="40000"/>
            <a:lumOff val="60000"/>
          </a:schemeClr>
        </a:solidFill>
        <a:scene3d>
          <a:camera prst="orthographicFront"/>
          <a:lightRig rig="threePt" dir="t">
            <a:rot lat="0" lon="0" rev="4200000"/>
          </a:lightRig>
        </a:scene3d>
        <a:sp3d prstMaterial="plastic">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rgbClr val="1F497D"/>
              </a:solidFill>
              <a:effectLst/>
              <a:uLnTx/>
              <a:uFillTx/>
              <a:latin typeface="+mn-lt"/>
            </a:rPr>
            <a:t>Pritisnite ako želite znati više o ovoj temi (EN)</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GB" sz="1100" b="1" i="0" u="none" strike="noStrike" kern="0" cap="none" spc="0" normalizeH="0" baseline="0" noProof="0">
            <a:ln>
              <a:noFill/>
            </a:ln>
            <a:solidFill>
              <a:srgbClr val="1F497D"/>
            </a:solidFill>
            <a:effectLst/>
            <a:uLnTx/>
            <a:uFillTx/>
            <a:latin typeface="+mn-lt"/>
          </a:endParaRPr>
        </a:p>
      </xdr:txBody>
    </xdr:sp>
    <xdr:clientData/>
  </xdr:twoCellAnchor>
  <xdr:twoCellAnchor>
    <xdr:from>
      <xdr:col>4</xdr:col>
      <xdr:colOff>2779994</xdr:colOff>
      <xdr:row>242</xdr:row>
      <xdr:rowOff>9529</xdr:rowOff>
    </xdr:from>
    <xdr:to>
      <xdr:col>4</xdr:col>
      <xdr:colOff>5695994</xdr:colOff>
      <xdr:row>243</xdr:row>
      <xdr:rowOff>83216</xdr:rowOff>
    </xdr:to>
    <xdr:sp macro="" textlink="">
      <xdr:nvSpPr>
        <xdr:cNvPr id="25" name="Rounded Rectangle 24">
          <a:hlinkClick xmlns:r="http://schemas.openxmlformats.org/officeDocument/2006/relationships" r:id="rId5"/>
        </xdr:cNvPr>
        <xdr:cNvSpPr>
          <a:spLocks/>
        </xdr:cNvSpPr>
      </xdr:nvSpPr>
      <xdr:spPr>
        <a:xfrm>
          <a:off x="6713819" y="52054129"/>
          <a:ext cx="2916000" cy="273712"/>
        </a:xfrm>
        <a:prstGeom prst="roundRect">
          <a:avLst/>
        </a:prstGeom>
        <a:solidFill>
          <a:schemeClr val="accent1">
            <a:lumMod val="40000"/>
            <a:lumOff val="60000"/>
          </a:schemeClr>
        </a:solidFill>
        <a:scene3d>
          <a:camera prst="orthographicFront"/>
          <a:lightRig rig="threePt" dir="t">
            <a:rot lat="0" lon="0" rev="4200000"/>
          </a:lightRig>
        </a:scene3d>
        <a:sp3d prstMaterial="plastic">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rgbClr val="1F497D"/>
              </a:solidFill>
              <a:effectLst/>
              <a:uLnTx/>
              <a:uFillTx/>
              <a:latin typeface="+mn-lt"/>
            </a:rPr>
            <a:t>Pritisnite ako želite znati više o ovoj temi (EN)</a:t>
          </a:r>
        </a:p>
      </xdr:txBody>
    </xdr:sp>
    <xdr:clientData/>
  </xdr:twoCellAnchor>
  <xdr:twoCellAnchor>
    <xdr:from>
      <xdr:col>4</xdr:col>
      <xdr:colOff>2789520</xdr:colOff>
      <xdr:row>344</xdr:row>
      <xdr:rowOff>25858</xdr:rowOff>
    </xdr:from>
    <xdr:to>
      <xdr:col>4</xdr:col>
      <xdr:colOff>5705520</xdr:colOff>
      <xdr:row>345</xdr:row>
      <xdr:rowOff>99545</xdr:rowOff>
    </xdr:to>
    <xdr:sp macro="" textlink="">
      <xdr:nvSpPr>
        <xdr:cNvPr id="31" name="Rounded Rectangle 30">
          <a:hlinkClick xmlns:r="http://schemas.openxmlformats.org/officeDocument/2006/relationships" r:id="rId6"/>
        </xdr:cNvPr>
        <xdr:cNvSpPr>
          <a:spLocks/>
        </xdr:cNvSpPr>
      </xdr:nvSpPr>
      <xdr:spPr>
        <a:xfrm>
          <a:off x="6723345" y="73596958"/>
          <a:ext cx="2916000" cy="273712"/>
        </a:xfrm>
        <a:prstGeom prst="roundRect">
          <a:avLst/>
        </a:prstGeom>
        <a:solidFill>
          <a:schemeClr val="accent1">
            <a:lumMod val="40000"/>
            <a:lumOff val="60000"/>
          </a:schemeClr>
        </a:solidFill>
        <a:scene3d>
          <a:camera prst="orthographicFront"/>
          <a:lightRig rig="threePt" dir="t">
            <a:rot lat="0" lon="0" rev="4200000"/>
          </a:lightRig>
        </a:scene3d>
        <a:sp3d prstMaterial="plastic">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GB" sz="1100" b="1">
              <a:solidFill>
                <a:schemeClr val="tx2"/>
              </a:solidFill>
              <a:effectLst/>
              <a:latin typeface="+mn-lt"/>
              <a:ea typeface="+mn-ea"/>
              <a:cs typeface="+mn-cs"/>
            </a:rPr>
            <a:t>Pritisnite ako želite znati više o ovoj temi (EN)</a:t>
          </a:r>
        </a:p>
      </xdr:txBody>
    </xdr:sp>
    <xdr:clientData/>
  </xdr:twoCellAnchor>
  <xdr:twoCellAnchor>
    <xdr:from>
      <xdr:col>4</xdr:col>
      <xdr:colOff>2821270</xdr:colOff>
      <xdr:row>319</xdr:row>
      <xdr:rowOff>0</xdr:rowOff>
    </xdr:from>
    <xdr:to>
      <xdr:col>4</xdr:col>
      <xdr:colOff>5737270</xdr:colOff>
      <xdr:row>320</xdr:row>
      <xdr:rowOff>73688</xdr:rowOff>
    </xdr:to>
    <xdr:sp macro="" textlink="">
      <xdr:nvSpPr>
        <xdr:cNvPr id="32" name="Rounded Rectangle 31">
          <a:hlinkClick xmlns:r="http://schemas.openxmlformats.org/officeDocument/2006/relationships" r:id="rId7"/>
        </xdr:cNvPr>
        <xdr:cNvSpPr>
          <a:spLocks/>
        </xdr:cNvSpPr>
      </xdr:nvSpPr>
      <xdr:spPr>
        <a:xfrm>
          <a:off x="6755095" y="68389500"/>
          <a:ext cx="2916000" cy="273713"/>
        </a:xfrm>
        <a:prstGeom prst="roundRect">
          <a:avLst/>
        </a:prstGeom>
        <a:solidFill>
          <a:schemeClr val="accent1">
            <a:lumMod val="40000"/>
            <a:lumOff val="60000"/>
          </a:schemeClr>
        </a:solidFill>
        <a:scene3d>
          <a:camera prst="orthographicFront"/>
          <a:lightRig rig="threePt" dir="t">
            <a:rot lat="0" lon="0" rev="4200000"/>
          </a:lightRig>
        </a:scene3d>
        <a:sp3d prstMaterial="plastic">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GB" sz="1100" b="1">
              <a:solidFill>
                <a:schemeClr val="tx2"/>
              </a:solidFill>
              <a:effectLst/>
              <a:latin typeface="+mn-lt"/>
              <a:ea typeface="+mn-ea"/>
              <a:cs typeface="+mn-cs"/>
            </a:rPr>
            <a:t>Pritisnite ako želite znati više o ovoj temi (EN)</a:t>
          </a:r>
        </a:p>
      </xdr:txBody>
    </xdr:sp>
    <xdr:clientData/>
  </xdr:twoCellAnchor>
  <xdr:twoCellAnchor>
    <xdr:from>
      <xdr:col>4</xdr:col>
      <xdr:colOff>6386983</xdr:colOff>
      <xdr:row>174</xdr:row>
      <xdr:rowOff>172825</xdr:rowOff>
    </xdr:from>
    <xdr:to>
      <xdr:col>4</xdr:col>
      <xdr:colOff>9302983</xdr:colOff>
      <xdr:row>176</xdr:row>
      <xdr:rowOff>44807</xdr:rowOff>
    </xdr:to>
    <xdr:sp macro="" textlink="">
      <xdr:nvSpPr>
        <xdr:cNvPr id="33" name="Rounded Rectangle 32">
          <a:hlinkClick xmlns:r="http://schemas.openxmlformats.org/officeDocument/2006/relationships" r:id="rId8"/>
        </xdr:cNvPr>
        <xdr:cNvSpPr>
          <a:spLocks/>
        </xdr:cNvSpPr>
      </xdr:nvSpPr>
      <xdr:spPr>
        <a:xfrm>
          <a:off x="10320808" y="37834675"/>
          <a:ext cx="2916000" cy="272032"/>
        </a:xfrm>
        <a:prstGeom prst="roundRect">
          <a:avLst/>
        </a:prstGeom>
        <a:solidFill>
          <a:schemeClr val="accent1">
            <a:lumMod val="40000"/>
            <a:lumOff val="60000"/>
          </a:schemeClr>
        </a:solidFill>
        <a:scene3d>
          <a:camera prst="orthographicFront"/>
          <a:lightRig rig="threePt" dir="t">
            <a:rot lat="0" lon="0" rev="4200000"/>
          </a:lightRig>
        </a:scene3d>
        <a:sp3d prstMaterial="plastic">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GB" sz="1100" b="1">
              <a:solidFill>
                <a:schemeClr val="tx2"/>
              </a:solidFill>
              <a:effectLst/>
              <a:latin typeface="+mn-lt"/>
              <a:ea typeface="+mn-ea"/>
              <a:cs typeface="+mn-cs"/>
            </a:rPr>
            <a:t>Pritisnite ako želite znati više o ovoj temi (EN)</a:t>
          </a:r>
        </a:p>
      </xdr:txBody>
    </xdr:sp>
    <xdr:clientData/>
  </xdr:twoCellAnchor>
  <xdr:twoCellAnchor>
    <xdr:from>
      <xdr:col>4</xdr:col>
      <xdr:colOff>6448426</xdr:colOff>
      <xdr:row>300</xdr:row>
      <xdr:rowOff>185209</xdr:rowOff>
    </xdr:from>
    <xdr:to>
      <xdr:col>4</xdr:col>
      <xdr:colOff>9364426</xdr:colOff>
      <xdr:row>302</xdr:row>
      <xdr:rowOff>58759</xdr:rowOff>
    </xdr:to>
    <xdr:sp macro="" textlink="">
      <xdr:nvSpPr>
        <xdr:cNvPr id="34" name="Rounded Rectangle 33">
          <a:hlinkClick xmlns:r="http://schemas.openxmlformats.org/officeDocument/2006/relationships" r:id="rId9"/>
        </xdr:cNvPr>
        <xdr:cNvSpPr>
          <a:spLocks/>
        </xdr:cNvSpPr>
      </xdr:nvSpPr>
      <xdr:spPr>
        <a:xfrm>
          <a:off x="10382251" y="64593259"/>
          <a:ext cx="2916000" cy="273600"/>
        </a:xfrm>
        <a:prstGeom prst="roundRect">
          <a:avLst/>
        </a:prstGeom>
        <a:solidFill>
          <a:schemeClr val="accent1">
            <a:lumMod val="40000"/>
            <a:lumOff val="60000"/>
          </a:schemeClr>
        </a:solidFill>
        <a:scene3d>
          <a:camera prst="orthographicFront"/>
          <a:lightRig rig="threePt" dir="t">
            <a:rot lat="0" lon="0" rev="4200000"/>
          </a:lightRig>
        </a:scene3d>
        <a:sp3d prstMaterial="plastic">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GB" sz="1100" b="1">
              <a:solidFill>
                <a:schemeClr val="tx2"/>
              </a:solidFill>
              <a:effectLst/>
              <a:latin typeface="+mn-lt"/>
              <a:ea typeface="+mn-ea"/>
              <a:cs typeface="+mn-cs"/>
            </a:rPr>
            <a:t>Pritisnite ako želite znati više o ovoj temi (EN)</a:t>
          </a:r>
        </a:p>
      </xdr:txBody>
    </xdr:sp>
    <xdr:clientData/>
  </xdr:twoCellAnchor>
  <xdr:twoCellAnchor>
    <xdr:from>
      <xdr:col>4</xdr:col>
      <xdr:colOff>2789521</xdr:colOff>
      <xdr:row>96</xdr:row>
      <xdr:rowOff>0</xdr:rowOff>
    </xdr:from>
    <xdr:to>
      <xdr:col>4</xdr:col>
      <xdr:colOff>5705475</xdr:colOff>
      <xdr:row>97</xdr:row>
      <xdr:rowOff>73688</xdr:rowOff>
    </xdr:to>
    <xdr:sp macro="" textlink="">
      <xdr:nvSpPr>
        <xdr:cNvPr id="35" name="Rounded Rectangle 34">
          <a:hlinkClick xmlns:r="http://schemas.openxmlformats.org/officeDocument/2006/relationships" r:id="rId10"/>
        </xdr:cNvPr>
        <xdr:cNvSpPr>
          <a:spLocks/>
        </xdr:cNvSpPr>
      </xdr:nvSpPr>
      <xdr:spPr>
        <a:xfrm>
          <a:off x="6723346" y="21869400"/>
          <a:ext cx="2915954" cy="273713"/>
        </a:xfrm>
        <a:prstGeom prst="roundRect">
          <a:avLst/>
        </a:prstGeom>
        <a:solidFill>
          <a:schemeClr val="accent1">
            <a:lumMod val="40000"/>
            <a:lumOff val="60000"/>
          </a:schemeClr>
        </a:solidFill>
        <a:scene3d>
          <a:camera prst="orthographicFront"/>
          <a:lightRig rig="threePt" dir="t">
            <a:rot lat="0" lon="0" rev="4200000"/>
          </a:lightRig>
        </a:scene3d>
        <a:sp3d prstMaterial="plastic">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GB" sz="1100" b="1">
              <a:solidFill>
                <a:schemeClr val="tx2"/>
              </a:solidFill>
              <a:effectLst/>
              <a:latin typeface="+mn-lt"/>
              <a:ea typeface="+mn-ea"/>
              <a:cs typeface="+mn-cs"/>
            </a:rPr>
            <a:t>Pritisnite ako želite znati više o ovoj temi (EN)</a:t>
          </a:r>
        </a:p>
      </xdr:txBody>
    </xdr:sp>
    <xdr:clientData/>
  </xdr:twoCellAnchor>
  <xdr:twoCellAnchor>
    <xdr:from>
      <xdr:col>4</xdr:col>
      <xdr:colOff>3571873</xdr:colOff>
      <xdr:row>417</xdr:row>
      <xdr:rowOff>0</xdr:rowOff>
    </xdr:from>
    <xdr:to>
      <xdr:col>4</xdr:col>
      <xdr:colOff>6487873</xdr:colOff>
      <xdr:row>418</xdr:row>
      <xdr:rowOff>73688</xdr:rowOff>
    </xdr:to>
    <xdr:sp macro="" textlink="">
      <xdr:nvSpPr>
        <xdr:cNvPr id="36" name="Rounded Rectangle 35">
          <a:hlinkClick xmlns:r="http://schemas.openxmlformats.org/officeDocument/2006/relationships" r:id="rId11"/>
        </xdr:cNvPr>
        <xdr:cNvSpPr>
          <a:spLocks/>
        </xdr:cNvSpPr>
      </xdr:nvSpPr>
      <xdr:spPr>
        <a:xfrm>
          <a:off x="7505698" y="89115900"/>
          <a:ext cx="2916000" cy="273713"/>
        </a:xfrm>
        <a:prstGeom prst="roundRect">
          <a:avLst/>
        </a:prstGeom>
        <a:solidFill>
          <a:schemeClr val="accent1">
            <a:lumMod val="40000"/>
            <a:lumOff val="60000"/>
          </a:schemeClr>
        </a:solidFill>
        <a:scene3d>
          <a:camera prst="orthographicFront"/>
          <a:lightRig rig="threePt" dir="t">
            <a:rot lat="0" lon="0" rev="4200000"/>
          </a:lightRig>
        </a:scene3d>
        <a:sp3d prstMaterial="plastic">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GB" sz="1100" b="1">
              <a:solidFill>
                <a:schemeClr val="tx2"/>
              </a:solidFill>
              <a:effectLst/>
              <a:latin typeface="+mn-lt"/>
              <a:ea typeface="+mn-ea"/>
              <a:cs typeface="+mn-cs"/>
            </a:rPr>
            <a:t>Pritisnite ako želite znati više o ovoj temi (EN)</a:t>
          </a:r>
        </a:p>
      </xdr:txBody>
    </xdr:sp>
    <xdr:clientData/>
  </xdr:twoCellAnchor>
  <xdr:twoCellAnchor>
    <xdr:from>
      <xdr:col>4</xdr:col>
      <xdr:colOff>6419850</xdr:colOff>
      <xdr:row>166</xdr:row>
      <xdr:rowOff>168088</xdr:rowOff>
    </xdr:from>
    <xdr:to>
      <xdr:col>4</xdr:col>
      <xdr:colOff>9337313</xdr:colOff>
      <xdr:row>168</xdr:row>
      <xdr:rowOff>41638</xdr:rowOff>
    </xdr:to>
    <xdr:sp macro="" textlink="">
      <xdr:nvSpPr>
        <xdr:cNvPr id="37" name="Rounded Rectangle 36">
          <a:hlinkClick xmlns:r="http://schemas.openxmlformats.org/officeDocument/2006/relationships" r:id="rId12"/>
        </xdr:cNvPr>
        <xdr:cNvSpPr>
          <a:spLocks/>
        </xdr:cNvSpPr>
      </xdr:nvSpPr>
      <xdr:spPr>
        <a:xfrm>
          <a:off x="10353675" y="36229738"/>
          <a:ext cx="2917463" cy="273600"/>
        </a:xfrm>
        <a:prstGeom prst="roundRect">
          <a:avLst/>
        </a:prstGeom>
        <a:solidFill>
          <a:schemeClr val="accent1">
            <a:lumMod val="40000"/>
            <a:lumOff val="60000"/>
          </a:schemeClr>
        </a:solidFill>
        <a:scene3d>
          <a:camera prst="orthographicFront"/>
          <a:lightRig rig="threePt" dir="t">
            <a:rot lat="0" lon="0" rev="4200000"/>
          </a:lightRig>
        </a:scene3d>
        <a:sp3d prstMaterial="plastic">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GB" sz="1100" b="1">
              <a:solidFill>
                <a:schemeClr val="tx2"/>
              </a:solidFill>
              <a:effectLst/>
              <a:latin typeface="+mn-lt"/>
              <a:ea typeface="+mn-ea"/>
              <a:cs typeface="+mn-cs"/>
            </a:rPr>
            <a:t>Pritisnite ako želite znati više o ovoj temi (EN)</a:t>
          </a:r>
        </a:p>
      </xdr:txBody>
    </xdr:sp>
    <xdr:clientData/>
  </xdr:twoCellAnchor>
  <xdr:twoCellAnchor>
    <xdr:from>
      <xdr:col>4</xdr:col>
      <xdr:colOff>2692909</xdr:colOff>
      <xdr:row>26</xdr:row>
      <xdr:rowOff>55790</xdr:rowOff>
    </xdr:from>
    <xdr:to>
      <xdr:col>4</xdr:col>
      <xdr:colOff>5608909</xdr:colOff>
      <xdr:row>27</xdr:row>
      <xdr:rowOff>129478</xdr:rowOff>
    </xdr:to>
    <xdr:sp macro="" textlink="">
      <xdr:nvSpPr>
        <xdr:cNvPr id="40" name="Rounded Rectangle 39">
          <a:hlinkClick xmlns:r="http://schemas.openxmlformats.org/officeDocument/2006/relationships" r:id="rId13"/>
        </xdr:cNvPr>
        <xdr:cNvSpPr>
          <a:spLocks/>
        </xdr:cNvSpPr>
      </xdr:nvSpPr>
      <xdr:spPr>
        <a:xfrm>
          <a:off x="6626734" y="7542440"/>
          <a:ext cx="2916000" cy="273713"/>
        </a:xfrm>
        <a:prstGeom prst="roundRect">
          <a:avLst/>
        </a:prstGeom>
        <a:solidFill>
          <a:schemeClr val="accent1">
            <a:lumMod val="40000"/>
            <a:lumOff val="60000"/>
          </a:schemeClr>
        </a:solidFill>
        <a:scene3d>
          <a:camera prst="orthographicFront"/>
          <a:lightRig rig="threePt" dir="t">
            <a:rot lat="0" lon="0" rev="4200000"/>
          </a:lightRig>
        </a:scene3d>
        <a:sp3d prstMaterial="plastic">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GB" sz="1100" b="1">
              <a:solidFill>
                <a:schemeClr val="tx2"/>
              </a:solidFill>
              <a:effectLst/>
              <a:latin typeface="+mn-lt"/>
              <a:ea typeface="+mn-ea"/>
              <a:cs typeface="+mn-cs"/>
            </a:rPr>
            <a:t>Pritisnite ako želite znati više o ovoj</a:t>
          </a:r>
          <a:r>
            <a:rPr lang="en-GB" sz="1100" b="1" baseline="0">
              <a:solidFill>
                <a:schemeClr val="tx2"/>
              </a:solidFill>
              <a:effectLst/>
              <a:latin typeface="+mn-lt"/>
              <a:ea typeface="+mn-ea"/>
              <a:cs typeface="+mn-cs"/>
            </a:rPr>
            <a:t> temi (EN)</a:t>
          </a:r>
          <a:endParaRPr lang="en-GB" sz="1100" b="1">
            <a:solidFill>
              <a:schemeClr val="tx2"/>
            </a:solidFill>
            <a:effectLst/>
            <a:latin typeface="+mn-lt"/>
            <a:ea typeface="+mn-ea"/>
            <a:cs typeface="+mn-cs"/>
          </a:endParaRPr>
        </a:p>
      </xdr:txBody>
    </xdr:sp>
    <xdr:clientData/>
  </xdr:twoCellAnchor>
  <xdr:twoCellAnchor>
    <xdr:from>
      <xdr:col>4</xdr:col>
      <xdr:colOff>2789521</xdr:colOff>
      <xdr:row>274</xdr:row>
      <xdr:rowOff>190500</xdr:rowOff>
    </xdr:from>
    <xdr:to>
      <xdr:col>4</xdr:col>
      <xdr:colOff>5705521</xdr:colOff>
      <xdr:row>276</xdr:row>
      <xdr:rowOff>64050</xdr:rowOff>
    </xdr:to>
    <xdr:sp macro="" textlink="">
      <xdr:nvSpPr>
        <xdr:cNvPr id="41" name="Rounded Rectangle 40">
          <a:hlinkClick xmlns:r="http://schemas.openxmlformats.org/officeDocument/2006/relationships" r:id="rId14"/>
        </xdr:cNvPr>
        <xdr:cNvSpPr>
          <a:spLocks/>
        </xdr:cNvSpPr>
      </xdr:nvSpPr>
      <xdr:spPr>
        <a:xfrm>
          <a:off x="6723346" y="59207400"/>
          <a:ext cx="2916000" cy="273600"/>
        </a:xfrm>
        <a:prstGeom prst="roundRect">
          <a:avLst/>
        </a:prstGeom>
        <a:solidFill>
          <a:schemeClr val="accent1">
            <a:lumMod val="40000"/>
            <a:lumOff val="60000"/>
          </a:schemeClr>
        </a:solidFill>
        <a:scene3d>
          <a:camera prst="orthographicFront"/>
          <a:lightRig rig="threePt" dir="t">
            <a:rot lat="0" lon="0" rev="4200000"/>
          </a:lightRig>
        </a:scene3d>
        <a:sp3d prstMaterial="plastic">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rgbClr val="1F497D"/>
              </a:solidFill>
              <a:effectLst/>
              <a:uLnTx/>
              <a:uFillTx/>
              <a:latin typeface="+mn-lt"/>
            </a:rPr>
            <a:t>Pritisnite ako želite znati više o ovoj temi (EN)</a:t>
          </a:r>
        </a:p>
      </xdr:txBody>
    </xdr:sp>
    <xdr:clientData/>
  </xdr:twoCellAnchor>
  <xdr:twoCellAnchor>
    <xdr:from>
      <xdr:col>4</xdr:col>
      <xdr:colOff>2779996</xdr:colOff>
      <xdr:row>376</xdr:row>
      <xdr:rowOff>0</xdr:rowOff>
    </xdr:from>
    <xdr:to>
      <xdr:col>4</xdr:col>
      <xdr:colOff>5695950</xdr:colOff>
      <xdr:row>377</xdr:row>
      <xdr:rowOff>73688</xdr:rowOff>
    </xdr:to>
    <xdr:sp macro="" textlink="">
      <xdr:nvSpPr>
        <xdr:cNvPr id="42" name="Rounded Rectangle 41">
          <a:hlinkClick xmlns:r="http://schemas.openxmlformats.org/officeDocument/2006/relationships" r:id="rId15"/>
        </xdr:cNvPr>
        <xdr:cNvSpPr>
          <a:spLocks/>
        </xdr:cNvSpPr>
      </xdr:nvSpPr>
      <xdr:spPr>
        <a:xfrm>
          <a:off x="6713821" y="80533875"/>
          <a:ext cx="2915954" cy="273713"/>
        </a:xfrm>
        <a:prstGeom prst="roundRect">
          <a:avLst/>
        </a:prstGeom>
        <a:solidFill>
          <a:schemeClr val="accent1">
            <a:lumMod val="40000"/>
            <a:lumOff val="60000"/>
          </a:schemeClr>
        </a:solidFill>
        <a:scene3d>
          <a:camera prst="orthographicFront"/>
          <a:lightRig rig="threePt" dir="t">
            <a:rot lat="0" lon="0" rev="4200000"/>
          </a:lightRig>
        </a:scene3d>
        <a:sp3d prstMaterial="plastic">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GB" sz="1100" b="1">
              <a:solidFill>
                <a:schemeClr val="tx2"/>
              </a:solidFill>
              <a:effectLst/>
              <a:latin typeface="+mn-lt"/>
              <a:ea typeface="+mn-ea"/>
              <a:cs typeface="+mn-cs"/>
            </a:rPr>
            <a:t>Pritisnite ako želite znati više o ovoj temi (EN)</a:t>
          </a:r>
        </a:p>
      </xdr:txBody>
    </xdr:sp>
    <xdr:clientData/>
  </xdr:twoCellAnchor>
  <xdr:twoCellAnchor>
    <xdr:from>
      <xdr:col>4</xdr:col>
      <xdr:colOff>2779995</xdr:colOff>
      <xdr:row>363</xdr:row>
      <xdr:rowOff>0</xdr:rowOff>
    </xdr:from>
    <xdr:to>
      <xdr:col>4</xdr:col>
      <xdr:colOff>5695995</xdr:colOff>
      <xdr:row>364</xdr:row>
      <xdr:rowOff>73688</xdr:rowOff>
    </xdr:to>
    <xdr:sp macro="" textlink="">
      <xdr:nvSpPr>
        <xdr:cNvPr id="43" name="Rounded Rectangle 42">
          <a:hlinkClick xmlns:r="http://schemas.openxmlformats.org/officeDocument/2006/relationships" r:id="rId16"/>
        </xdr:cNvPr>
        <xdr:cNvSpPr>
          <a:spLocks/>
        </xdr:cNvSpPr>
      </xdr:nvSpPr>
      <xdr:spPr>
        <a:xfrm>
          <a:off x="6713820" y="77371575"/>
          <a:ext cx="2916000" cy="273713"/>
        </a:xfrm>
        <a:prstGeom prst="roundRect">
          <a:avLst/>
        </a:prstGeom>
        <a:solidFill>
          <a:schemeClr val="accent1">
            <a:lumMod val="40000"/>
            <a:lumOff val="60000"/>
          </a:schemeClr>
        </a:solidFill>
        <a:scene3d>
          <a:camera prst="orthographicFront"/>
          <a:lightRig rig="threePt" dir="t">
            <a:rot lat="0" lon="0" rev="4200000"/>
          </a:lightRig>
        </a:scene3d>
        <a:sp3d prstMaterial="plastic">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GB" sz="1100" b="1">
              <a:solidFill>
                <a:schemeClr val="tx2"/>
              </a:solidFill>
              <a:effectLst/>
              <a:latin typeface="+mn-lt"/>
              <a:ea typeface="+mn-ea"/>
              <a:cs typeface="+mn-cs"/>
            </a:rPr>
            <a:t>Pritisnite ako želite znati više o ovoj temi (EN)</a:t>
          </a:r>
        </a:p>
      </xdr:txBody>
    </xdr:sp>
    <xdr:clientData/>
  </xdr:twoCellAnchor>
  <xdr:twoCellAnchor>
    <xdr:from>
      <xdr:col>4</xdr:col>
      <xdr:colOff>9658350</xdr:colOff>
      <xdr:row>6</xdr:row>
      <xdr:rowOff>428625</xdr:rowOff>
    </xdr:from>
    <xdr:to>
      <xdr:col>6</xdr:col>
      <xdr:colOff>293775</xdr:colOff>
      <xdr:row>9</xdr:row>
      <xdr:rowOff>69139</xdr:rowOff>
    </xdr:to>
    <xdr:sp macro="[0]!SAVEPROJECINDATABASE" textlink="">
      <xdr:nvSpPr>
        <xdr:cNvPr id="48" name="Rectangle 47">
          <a:hlinkClick xmlns:r="http://schemas.openxmlformats.org/officeDocument/2006/relationships" r:id="rId17"/>
        </xdr:cNvPr>
        <xdr:cNvSpPr/>
      </xdr:nvSpPr>
      <xdr:spPr>
        <a:xfrm>
          <a:off x="13592175" y="2085975"/>
          <a:ext cx="1789200" cy="793039"/>
        </a:xfrm>
        <a:prstGeom prst="rect">
          <a:avLst/>
        </a:prstGeom>
        <a:solidFill>
          <a:schemeClr val="bg1">
            <a:lumMod val="85000"/>
          </a:schemeClr>
        </a:solidFill>
        <a:ln>
          <a:noFill/>
        </a:ln>
        <a:scene3d>
          <a:camera prst="orthographicFront"/>
          <a:lightRig rig="threePt" dir="t">
            <a:rot lat="0" lon="0" rev="4200000"/>
          </a:lightRig>
        </a:scene3d>
        <a:sp3d prstMaterial="plastic">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400" b="1" baseline="0">
              <a:solidFill>
                <a:sysClr val="windowText" lastClr="000000"/>
              </a:solidFill>
              <a:latin typeface="+mn-lt"/>
              <a:ea typeface="+mn-ea"/>
              <a:cs typeface="+mn-cs"/>
            </a:rPr>
            <a:t>Guide to Guidance Hrvatski prijevod</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146701</xdr:colOff>
      <xdr:row>7</xdr:row>
      <xdr:rowOff>63500</xdr:rowOff>
    </xdr:from>
    <xdr:to>
      <xdr:col>2</xdr:col>
      <xdr:colOff>2085975</xdr:colOff>
      <xdr:row>8</xdr:row>
      <xdr:rowOff>138545</xdr:rowOff>
    </xdr:to>
    <xdr:sp macro="[2]!GOTOSTATUSCHECK" textlink="">
      <xdr:nvSpPr>
        <xdr:cNvPr id="7" name="Rectangle 6">
          <a:hlinkClick xmlns:r="http://schemas.openxmlformats.org/officeDocument/2006/relationships" r:id="rId1"/>
        </xdr:cNvPr>
        <xdr:cNvSpPr/>
      </xdr:nvSpPr>
      <xdr:spPr>
        <a:xfrm>
          <a:off x="480076" y="2320925"/>
          <a:ext cx="4282424" cy="398895"/>
        </a:xfrm>
        <a:prstGeom prst="rect">
          <a:avLst/>
        </a:prstGeom>
        <a:solidFill>
          <a:srgbClr val="FFFF99"/>
        </a:solidFill>
        <a:ln>
          <a:noFill/>
        </a:ln>
        <a:scene3d>
          <a:camera prst="orthographicFront"/>
          <a:lightRig rig="threePt" dir="t">
            <a:rot lat="0" lon="0" rev="4200000"/>
          </a:lightRig>
        </a:scene3d>
        <a:sp3d prstMaterial="plastic">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baseline="0">
              <a:solidFill>
                <a:schemeClr val="tx1"/>
              </a:solidFill>
              <a:latin typeface="+mn-lt"/>
              <a:ea typeface="+mn-ea"/>
              <a:cs typeface="+mn-cs"/>
            </a:rPr>
            <a:t>NAZAD NA STRANICU UPITNIKA</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5</xdr:row>
      <xdr:rowOff>180975</xdr:rowOff>
    </xdr:from>
    <xdr:to>
      <xdr:col>1</xdr:col>
      <xdr:colOff>3476625</xdr:colOff>
      <xdr:row>9</xdr:row>
      <xdr:rowOff>66675</xdr:rowOff>
    </xdr:to>
    <xdr:sp macro="[0]!COPIARELPROYECTODELABASEDEDATOS" textlink="">
      <xdr:nvSpPr>
        <xdr:cNvPr id="3" name="Rectangle 2"/>
        <xdr:cNvSpPr/>
      </xdr:nvSpPr>
      <xdr:spPr>
        <a:xfrm>
          <a:off x="609600" y="1581150"/>
          <a:ext cx="3476625" cy="647700"/>
        </a:xfrm>
        <a:prstGeom prst="rect">
          <a:avLst/>
        </a:prstGeom>
        <a:solidFill>
          <a:schemeClr val="tx2">
            <a:lumMod val="75000"/>
          </a:schemeClr>
        </a:solidFill>
        <a:ln>
          <a:solidFill>
            <a:schemeClr val="tx1"/>
          </a:solidFill>
        </a:ln>
        <a:scene3d>
          <a:camera prst="orthographicFront"/>
          <a:lightRig rig="harsh" dir="t"/>
        </a:scene3d>
        <a:sp3d>
          <a:bevelT w="114300" prst="artDeco"/>
          <a:bevelB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600" b="1">
              <a:solidFill>
                <a:schemeClr val="lt1"/>
              </a:solidFill>
              <a:latin typeface="+mn-lt"/>
              <a:ea typeface="+mn-ea"/>
              <a:cs typeface="+mn-cs"/>
            </a:rPr>
            <a:t>NASTAVI</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0</xdr:colOff>
      <xdr:row>6</xdr:row>
      <xdr:rowOff>563</xdr:rowOff>
    </xdr:from>
    <xdr:to>
      <xdr:col>4</xdr:col>
      <xdr:colOff>0</xdr:colOff>
      <xdr:row>8</xdr:row>
      <xdr:rowOff>0</xdr:rowOff>
    </xdr:to>
    <xdr:sp macro="" textlink="">
      <xdr:nvSpPr>
        <xdr:cNvPr id="23" name="Freeform 22">
          <a:hlinkClick xmlns:r="http://schemas.openxmlformats.org/officeDocument/2006/relationships" r:id="rId1"/>
        </xdr:cNvPr>
        <xdr:cNvSpPr/>
      </xdr:nvSpPr>
      <xdr:spPr>
        <a:xfrm>
          <a:off x="11544300" y="2105588"/>
          <a:ext cx="0" cy="970987"/>
        </a:xfrm>
        <a:custGeom>
          <a:avLst/>
          <a:gdLst>
            <a:gd name="connsiteX0" fmla="*/ 0 w 1198058"/>
            <a:gd name="connsiteY0" fmla="*/ 108948 h 1089484"/>
            <a:gd name="connsiteX1" fmla="*/ 108948 w 1198058"/>
            <a:gd name="connsiteY1" fmla="*/ 0 h 1089484"/>
            <a:gd name="connsiteX2" fmla="*/ 1089110 w 1198058"/>
            <a:gd name="connsiteY2" fmla="*/ 0 h 1089484"/>
            <a:gd name="connsiteX3" fmla="*/ 1198058 w 1198058"/>
            <a:gd name="connsiteY3" fmla="*/ 108948 h 1089484"/>
            <a:gd name="connsiteX4" fmla="*/ 1198058 w 1198058"/>
            <a:gd name="connsiteY4" fmla="*/ 980536 h 1089484"/>
            <a:gd name="connsiteX5" fmla="*/ 1089110 w 1198058"/>
            <a:gd name="connsiteY5" fmla="*/ 1089484 h 1089484"/>
            <a:gd name="connsiteX6" fmla="*/ 108948 w 1198058"/>
            <a:gd name="connsiteY6" fmla="*/ 1089484 h 1089484"/>
            <a:gd name="connsiteX7" fmla="*/ 0 w 1198058"/>
            <a:gd name="connsiteY7" fmla="*/ 980536 h 1089484"/>
            <a:gd name="connsiteX8" fmla="*/ 0 w 1198058"/>
            <a:gd name="connsiteY8" fmla="*/ 108948 h 108948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198058" h="1089484">
              <a:moveTo>
                <a:pt x="0" y="108948"/>
              </a:moveTo>
              <a:cubicBezTo>
                <a:pt x="0" y="48778"/>
                <a:pt x="48778" y="0"/>
                <a:pt x="108948" y="0"/>
              </a:cubicBezTo>
              <a:lnTo>
                <a:pt x="1089110" y="0"/>
              </a:lnTo>
              <a:cubicBezTo>
                <a:pt x="1149280" y="0"/>
                <a:pt x="1198058" y="48778"/>
                <a:pt x="1198058" y="108948"/>
              </a:cubicBezTo>
              <a:lnTo>
                <a:pt x="1198058" y="980536"/>
              </a:lnTo>
              <a:cubicBezTo>
                <a:pt x="1198058" y="1040706"/>
                <a:pt x="1149280" y="1089484"/>
                <a:pt x="1089110" y="1089484"/>
              </a:cubicBezTo>
              <a:lnTo>
                <a:pt x="108948" y="1089484"/>
              </a:lnTo>
              <a:cubicBezTo>
                <a:pt x="48778" y="1089484"/>
                <a:pt x="0" y="1040706"/>
                <a:pt x="0" y="980536"/>
              </a:cubicBezTo>
              <a:lnTo>
                <a:pt x="0" y="108948"/>
              </a:lnTo>
              <a:close/>
            </a:path>
          </a:pathLst>
        </a:custGeom>
        <a:solidFill>
          <a:schemeClr val="accent1">
            <a:hueOff val="0"/>
            <a:satOff val="0"/>
            <a:lumOff val="0"/>
          </a:schemeClr>
        </a:solidFill>
        <a:ln>
          <a:noFill/>
        </a:ln>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77630" tIns="77630" rIns="77630" bIns="77630" numCol="1" spcCol="1270" anchor="t" anchorCtr="0">
          <a:noAutofit/>
        </a:bodyPr>
        <a:lstStyle/>
        <a:p>
          <a:pPr lvl="0" algn="l" defTabSz="533400">
            <a:lnSpc>
              <a:spcPct val="90000"/>
            </a:lnSpc>
            <a:spcBef>
              <a:spcPct val="0"/>
            </a:spcBef>
            <a:spcAft>
              <a:spcPct val="35000"/>
            </a:spcAft>
          </a:pPr>
          <a:r>
            <a:rPr lang="en-GB" sz="1200" b="0" kern="1200">
              <a:solidFill>
                <a:schemeClr val="bg1"/>
              </a:solidFill>
              <a:latin typeface="+mn-lt"/>
              <a:ea typeface="+mn-ea"/>
              <a:cs typeface="+mn-cs"/>
            </a:rPr>
            <a:t>2 Detailed Preparation</a:t>
          </a:r>
        </a:p>
        <a:p>
          <a:pPr marL="57150" lvl="1" indent="-57150" algn="l" defTabSz="400050">
            <a:lnSpc>
              <a:spcPct val="90000"/>
            </a:lnSpc>
            <a:spcBef>
              <a:spcPct val="0"/>
            </a:spcBef>
            <a:spcAft>
              <a:spcPct val="15000"/>
            </a:spcAft>
            <a:buChar char="••"/>
          </a:pPr>
          <a:r>
            <a:rPr lang="en-GB" sz="900" b="0" kern="1200">
              <a:solidFill>
                <a:schemeClr val="bg1"/>
              </a:solidFill>
              <a:latin typeface="+mn-lt"/>
              <a:ea typeface="+mn-ea"/>
              <a:cs typeface="+mn-cs"/>
            </a:rPr>
            <a:t>2.1 Getting Organised</a:t>
          </a:r>
        </a:p>
        <a:p>
          <a:pPr marL="57150" lvl="1" indent="-57150" algn="l" defTabSz="400050">
            <a:lnSpc>
              <a:spcPct val="90000"/>
            </a:lnSpc>
            <a:spcBef>
              <a:spcPct val="0"/>
            </a:spcBef>
            <a:spcAft>
              <a:spcPct val="15000"/>
            </a:spcAft>
            <a:buChar char="••"/>
          </a:pPr>
          <a:r>
            <a:rPr lang="en-GB" sz="900" b="0" kern="1200">
              <a:solidFill>
                <a:schemeClr val="bg1"/>
              </a:solidFill>
              <a:latin typeface="+mn-lt"/>
              <a:ea typeface="+mn-ea"/>
              <a:cs typeface="+mn-cs"/>
            </a:rPr>
            <a:t>2.2 Before Launching the tender</a:t>
          </a:r>
        </a:p>
      </xdr:txBody>
    </xdr:sp>
    <xdr:clientData/>
  </xdr:twoCellAnchor>
  <xdr:twoCellAnchor>
    <xdr:from>
      <xdr:col>4</xdr:col>
      <xdr:colOff>0</xdr:colOff>
      <xdr:row>6</xdr:row>
      <xdr:rowOff>19613</xdr:rowOff>
    </xdr:from>
    <xdr:to>
      <xdr:col>4</xdr:col>
      <xdr:colOff>0</xdr:colOff>
      <xdr:row>8</xdr:row>
      <xdr:rowOff>0</xdr:rowOff>
    </xdr:to>
    <xdr:sp macro="" textlink="">
      <xdr:nvSpPr>
        <xdr:cNvPr id="24" name="Freeform 23">
          <a:hlinkClick xmlns:r="http://schemas.openxmlformats.org/officeDocument/2006/relationships" r:id="rId2"/>
        </xdr:cNvPr>
        <xdr:cNvSpPr/>
      </xdr:nvSpPr>
      <xdr:spPr>
        <a:xfrm>
          <a:off x="11544300" y="2124638"/>
          <a:ext cx="0" cy="951937"/>
        </a:xfrm>
        <a:custGeom>
          <a:avLst/>
          <a:gdLst>
            <a:gd name="connsiteX0" fmla="*/ 0 w 1198058"/>
            <a:gd name="connsiteY0" fmla="*/ 108948 h 1089484"/>
            <a:gd name="connsiteX1" fmla="*/ 108948 w 1198058"/>
            <a:gd name="connsiteY1" fmla="*/ 0 h 1089484"/>
            <a:gd name="connsiteX2" fmla="*/ 1089110 w 1198058"/>
            <a:gd name="connsiteY2" fmla="*/ 0 h 1089484"/>
            <a:gd name="connsiteX3" fmla="*/ 1198058 w 1198058"/>
            <a:gd name="connsiteY3" fmla="*/ 108948 h 1089484"/>
            <a:gd name="connsiteX4" fmla="*/ 1198058 w 1198058"/>
            <a:gd name="connsiteY4" fmla="*/ 980536 h 1089484"/>
            <a:gd name="connsiteX5" fmla="*/ 1089110 w 1198058"/>
            <a:gd name="connsiteY5" fmla="*/ 1089484 h 1089484"/>
            <a:gd name="connsiteX6" fmla="*/ 108948 w 1198058"/>
            <a:gd name="connsiteY6" fmla="*/ 1089484 h 1089484"/>
            <a:gd name="connsiteX7" fmla="*/ 0 w 1198058"/>
            <a:gd name="connsiteY7" fmla="*/ 980536 h 1089484"/>
            <a:gd name="connsiteX8" fmla="*/ 0 w 1198058"/>
            <a:gd name="connsiteY8" fmla="*/ 108948 h 108948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198058" h="1089484">
              <a:moveTo>
                <a:pt x="0" y="108948"/>
              </a:moveTo>
              <a:cubicBezTo>
                <a:pt x="0" y="48778"/>
                <a:pt x="48778" y="0"/>
                <a:pt x="108948" y="0"/>
              </a:cubicBezTo>
              <a:lnTo>
                <a:pt x="1089110" y="0"/>
              </a:lnTo>
              <a:cubicBezTo>
                <a:pt x="1149280" y="0"/>
                <a:pt x="1198058" y="48778"/>
                <a:pt x="1198058" y="108948"/>
              </a:cubicBezTo>
              <a:lnTo>
                <a:pt x="1198058" y="980536"/>
              </a:lnTo>
              <a:cubicBezTo>
                <a:pt x="1198058" y="1040706"/>
                <a:pt x="1149280" y="1089484"/>
                <a:pt x="1089110" y="1089484"/>
              </a:cubicBezTo>
              <a:lnTo>
                <a:pt x="108948" y="1089484"/>
              </a:lnTo>
              <a:cubicBezTo>
                <a:pt x="48778" y="1089484"/>
                <a:pt x="0" y="1040706"/>
                <a:pt x="0" y="980536"/>
              </a:cubicBezTo>
              <a:lnTo>
                <a:pt x="0" y="108948"/>
              </a:lnTo>
              <a:close/>
            </a:path>
          </a:pathLst>
        </a:custGeom>
        <a:solidFill>
          <a:schemeClr val="accent1">
            <a:hueOff val="0"/>
            <a:satOff val="0"/>
            <a:lumOff val="0"/>
          </a:schemeClr>
        </a:solidFill>
        <a:ln>
          <a:noFill/>
        </a:ln>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77630" tIns="77630" rIns="77630" bIns="77630" numCol="1" spcCol="1270" anchor="t" anchorCtr="0">
          <a:noAutofit/>
        </a:bodyPr>
        <a:lstStyle/>
        <a:p>
          <a:pPr lvl="0" algn="l" defTabSz="533400">
            <a:lnSpc>
              <a:spcPct val="90000"/>
            </a:lnSpc>
            <a:spcBef>
              <a:spcPct val="0"/>
            </a:spcBef>
            <a:spcAft>
              <a:spcPct val="35000"/>
            </a:spcAft>
          </a:pPr>
          <a:r>
            <a:rPr lang="en-GB" sz="1200" b="0" kern="1200">
              <a:solidFill>
                <a:schemeClr val="bg1"/>
              </a:solidFill>
            </a:rPr>
            <a:t>3 Procurement</a:t>
          </a:r>
        </a:p>
        <a:p>
          <a:pPr marL="57150" lvl="1" indent="-57150" algn="l" defTabSz="400050">
            <a:lnSpc>
              <a:spcPct val="90000"/>
            </a:lnSpc>
            <a:spcBef>
              <a:spcPct val="0"/>
            </a:spcBef>
            <a:spcAft>
              <a:spcPct val="15000"/>
            </a:spcAft>
            <a:buChar char="••"/>
          </a:pPr>
          <a:r>
            <a:rPr lang="en-GB" sz="900" b="0" kern="1200">
              <a:solidFill>
                <a:schemeClr val="bg1"/>
              </a:solidFill>
            </a:rPr>
            <a:t>3.1 Bidding Process</a:t>
          </a:r>
        </a:p>
        <a:p>
          <a:pPr marL="57150" lvl="1" indent="-57150" algn="l" defTabSz="400050">
            <a:lnSpc>
              <a:spcPct val="90000"/>
            </a:lnSpc>
            <a:spcBef>
              <a:spcPct val="0"/>
            </a:spcBef>
            <a:spcAft>
              <a:spcPct val="15000"/>
            </a:spcAft>
            <a:buChar char="••"/>
          </a:pPr>
          <a:r>
            <a:rPr lang="en-GB" sz="900" b="0" kern="1200">
              <a:solidFill>
                <a:schemeClr val="bg1"/>
              </a:solidFill>
            </a:rPr>
            <a:t>3.2 PPP contract and Financial Close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RMENGOD\AppData\Local\Microsoft\Windows\Temporary%20Internet%20Files\Content.Outlook\I1XALTMK\PPPPRI_ToolV2_questions_20140416.xlt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FOURCHY\AppData\Local\Microsoft\Windows\Temporary%20Internet%20Files\Content.Outlook\UV55IMX8\Copy%20of%20Copy%20of%20READINESS%20TOOL%2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urity Inputs"/>
      <sheetName val="Sheet1"/>
    </sheetNames>
    <sheetDataSet>
      <sheetData sheetId="0"/>
      <sheetData sheetId="1">
        <row r="2">
          <cell r="B2" t="str">
            <v>Yes</v>
          </cell>
        </row>
        <row r="3">
          <cell r="B3" t="str">
            <v>No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0 - NAVIGATION"/>
      <sheetName val="QUESTIONNAIRE"/>
      <sheetName val="2 STATUS MAPPING"/>
      <sheetName val="DATABASE"/>
      <sheetName val="OVERALL ASSESSMENT"/>
      <sheetName val="Weights"/>
      <sheetName val="REFERENCES USED"/>
      <sheetName val="PROJECT2LOAD"/>
      <sheetName val="Lists"/>
      <sheetName val="Copy of Copy of READINESS TOOL "/>
    </sheetNames>
    <definedNames>
      <definedName name="GOTOSTATUSCHECK"/>
    </defined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tx2">
            <a:lumMod val="75000"/>
          </a:schemeClr>
        </a:solidFill>
        <a:ln>
          <a:solidFill>
            <a:schemeClr val="tx1"/>
          </a:solidFill>
        </a:ln>
        <a:scene3d>
          <a:camera prst="orthographicFront"/>
          <a:lightRig rig="harsh" dir="t"/>
        </a:scene3d>
        <a:sp3d>
          <a:bevelT w="114300" prst="artDeco"/>
          <a:bevelB prst="relaxedInset"/>
        </a:sp3d>
      </a:spPr>
      <a:bodyPr vertOverflow="clip" horzOverflow="clip" rtlCol="0" anchor="ctr"/>
      <a:lstStyle>
        <a:defPPr marL="0" marR="0" indent="0" algn="ctr" defTabSz="914400" eaLnBrk="1" fontAlgn="auto" latinLnBrk="0" hangingPunct="1">
          <a:lnSpc>
            <a:spcPct val="100000"/>
          </a:lnSpc>
          <a:spcBef>
            <a:spcPts val="0"/>
          </a:spcBef>
          <a:spcAft>
            <a:spcPts val="0"/>
          </a:spcAft>
          <a:buClrTx/>
          <a:buSzTx/>
          <a:buFontTx/>
          <a:buNone/>
          <a:tabLst/>
          <a:defRPr sz="1100" b="1">
            <a:solidFill>
              <a:schemeClr val="lt1"/>
            </a:solidFill>
            <a:latin typeface="Arial Black" panose="020B0A04020102020204" pitchFamily="34" charset="0"/>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I3:I4"/>
  <sheetViews>
    <sheetView tabSelected="1" zoomScaleNormal="100" workbookViewId="0">
      <selection activeCell="S19" sqref="S19"/>
    </sheetView>
  </sheetViews>
  <sheetFormatPr defaultColWidth="9.140625" defaultRowHeight="15" x14ac:dyDescent="0.25"/>
  <cols>
    <col min="1" max="8" width="9.140625" style="56"/>
    <col min="9" max="9" width="9.42578125" style="56" bestFit="1" customWidth="1"/>
    <col min="10" max="16384" width="9.140625" style="56"/>
  </cols>
  <sheetData>
    <row r="3" spans="9:9" s="5" customFormat="1" ht="46.5" x14ac:dyDescent="0.25">
      <c r="I3" s="46" t="s">
        <v>111</v>
      </c>
    </row>
    <row r="4" spans="9:9" ht="21" x14ac:dyDescent="0.35">
      <c r="I4" s="47" t="s">
        <v>114</v>
      </c>
    </row>
  </sheetData>
  <sheetProtection password="E15A" sheet="1" objects="1" scenarios="1" formatCells="0" formatColumns="0" formatRows="0" insertColumns="0" insertRows="0" insertHyperlinks="0" deleteColumns="0" deleteRows="0" sort="0" autoFilter="0" pivotTables="0"/>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0" tint="-0.34998626667073579"/>
  </sheetPr>
  <dimension ref="B2:P78"/>
  <sheetViews>
    <sheetView topLeftCell="A4" workbookViewId="0">
      <selection activeCell="G82" sqref="G82"/>
    </sheetView>
  </sheetViews>
  <sheetFormatPr defaultColWidth="9.140625" defaultRowHeight="15" x14ac:dyDescent="0.25"/>
  <cols>
    <col min="1" max="16384" width="9.140625" style="56"/>
  </cols>
  <sheetData>
    <row r="2" spans="2:16" ht="18.75" x14ac:dyDescent="0.3">
      <c r="I2" s="374" t="s">
        <v>110</v>
      </c>
    </row>
    <row r="4" spans="2:16" x14ac:dyDescent="0.25">
      <c r="B4" s="55"/>
      <c r="C4" s="55"/>
      <c r="D4" s="55"/>
      <c r="E4" s="55"/>
      <c r="F4" s="55"/>
      <c r="G4" s="55"/>
      <c r="H4" s="55"/>
      <c r="I4" s="55"/>
      <c r="J4" s="55"/>
      <c r="K4" s="55"/>
      <c r="L4" s="55"/>
      <c r="M4" s="55"/>
      <c r="N4" s="55"/>
      <c r="O4" s="55"/>
      <c r="P4" s="55"/>
    </row>
    <row r="5" spans="2:16" x14ac:dyDescent="0.25">
      <c r="B5" s="55"/>
      <c r="C5" s="55"/>
      <c r="D5" s="55"/>
      <c r="E5" s="55"/>
      <c r="F5" s="55"/>
      <c r="G5" s="55"/>
      <c r="H5" s="55"/>
      <c r="I5" s="55"/>
      <c r="J5" s="55"/>
      <c r="K5" s="55"/>
      <c r="L5" s="55"/>
      <c r="M5" s="55"/>
      <c r="N5" s="55"/>
      <c r="O5" s="55"/>
      <c r="P5" s="55"/>
    </row>
    <row r="6" spans="2:16" x14ac:dyDescent="0.25">
      <c r="B6" s="55"/>
      <c r="C6" s="55"/>
      <c r="D6" s="55"/>
      <c r="E6" s="55"/>
      <c r="F6" s="55"/>
      <c r="G6" s="55"/>
      <c r="H6" s="55"/>
      <c r="I6" s="55"/>
      <c r="J6" s="55"/>
      <c r="K6" s="55"/>
      <c r="L6" s="55"/>
      <c r="M6" s="55"/>
      <c r="N6" s="55"/>
      <c r="O6" s="55"/>
      <c r="P6" s="55"/>
    </row>
    <row r="7" spans="2:16" x14ac:dyDescent="0.25">
      <c r="B7" s="55"/>
      <c r="C7" s="55"/>
      <c r="D7" s="55"/>
      <c r="E7" s="55"/>
      <c r="F7" s="55"/>
      <c r="G7" s="55"/>
      <c r="H7" s="55"/>
      <c r="I7" s="55"/>
      <c r="J7" s="55"/>
      <c r="K7" s="55"/>
      <c r="L7" s="55"/>
      <c r="M7" s="55"/>
      <c r="N7" s="55"/>
      <c r="O7" s="55"/>
      <c r="P7" s="55"/>
    </row>
    <row r="8" spans="2:16" x14ac:dyDescent="0.25">
      <c r="B8" s="55"/>
      <c r="C8" s="55"/>
      <c r="D8" s="55"/>
      <c r="E8" s="55"/>
      <c r="F8" s="55"/>
      <c r="G8" s="55"/>
      <c r="H8" s="55"/>
      <c r="I8" s="55"/>
      <c r="J8" s="55"/>
      <c r="K8" s="55"/>
      <c r="L8" s="55"/>
      <c r="M8" s="55"/>
      <c r="N8" s="55"/>
      <c r="O8" s="55"/>
      <c r="P8" s="55"/>
    </row>
    <row r="9" spans="2:16" x14ac:dyDescent="0.25">
      <c r="B9" s="55"/>
      <c r="C9" s="55"/>
      <c r="D9" s="55"/>
      <c r="E9" s="55"/>
      <c r="F9" s="55"/>
      <c r="G9" s="55"/>
      <c r="H9" s="55"/>
      <c r="I9" s="55"/>
      <c r="J9" s="55"/>
      <c r="K9" s="55"/>
      <c r="L9" s="55"/>
      <c r="M9" s="55"/>
      <c r="N9" s="55"/>
      <c r="O9" s="55"/>
      <c r="P9" s="55"/>
    </row>
    <row r="10" spans="2:16" x14ac:dyDescent="0.25">
      <c r="B10" s="55"/>
      <c r="C10" s="55"/>
      <c r="D10" s="55"/>
      <c r="E10" s="55"/>
      <c r="F10" s="55"/>
      <c r="G10" s="55"/>
      <c r="H10" s="55"/>
      <c r="I10" s="55"/>
      <c r="J10" s="55"/>
      <c r="K10" s="55"/>
      <c r="L10" s="55"/>
      <c r="M10" s="55"/>
      <c r="N10" s="55"/>
      <c r="O10" s="55"/>
      <c r="P10" s="55"/>
    </row>
    <row r="12" spans="2:16" x14ac:dyDescent="0.25">
      <c r="B12" s="55"/>
      <c r="C12" s="55"/>
      <c r="D12" s="55"/>
      <c r="E12" s="55"/>
      <c r="F12" s="55"/>
      <c r="G12" s="55"/>
      <c r="H12" s="55"/>
      <c r="I12" s="55"/>
      <c r="J12" s="55"/>
      <c r="K12" s="55"/>
      <c r="L12" s="55"/>
      <c r="M12" s="55"/>
      <c r="N12" s="55"/>
      <c r="O12" s="55"/>
      <c r="P12" s="55"/>
    </row>
    <row r="13" spans="2:16" ht="20.100000000000001" customHeight="1" x14ac:dyDescent="0.25">
      <c r="B13" s="55"/>
      <c r="C13" s="55"/>
      <c r="D13" s="55"/>
      <c r="E13" s="55"/>
      <c r="F13" s="55"/>
      <c r="G13" s="55"/>
      <c r="H13" s="55"/>
      <c r="I13" s="55"/>
      <c r="J13" s="55"/>
      <c r="K13" s="55"/>
      <c r="L13" s="55"/>
      <c r="M13" s="55"/>
      <c r="N13" s="55"/>
      <c r="O13" s="55"/>
      <c r="P13" s="55"/>
    </row>
    <row r="14" spans="2:16" ht="20.100000000000001" customHeight="1" x14ac:dyDescent="0.25">
      <c r="B14" s="55"/>
      <c r="C14" s="55"/>
      <c r="D14" s="55"/>
      <c r="E14" s="55"/>
      <c r="F14" s="55"/>
      <c r="G14" s="55"/>
      <c r="H14" s="55"/>
      <c r="I14" s="55"/>
      <c r="J14" s="55"/>
      <c r="K14" s="55"/>
      <c r="L14" s="55"/>
      <c r="M14" s="55"/>
      <c r="N14" s="55"/>
      <c r="O14" s="55"/>
      <c r="P14" s="55"/>
    </row>
    <row r="15" spans="2:16" ht="20.100000000000001" customHeight="1" x14ac:dyDescent="0.25">
      <c r="B15" s="55"/>
      <c r="C15" s="55"/>
      <c r="D15" s="55"/>
      <c r="E15" s="55"/>
      <c r="F15" s="55"/>
      <c r="G15" s="55"/>
      <c r="H15" s="55"/>
      <c r="I15" s="55"/>
      <c r="J15" s="55"/>
      <c r="K15" s="55"/>
      <c r="L15" s="55"/>
      <c r="M15" s="55"/>
      <c r="N15" s="55"/>
      <c r="O15" s="55"/>
      <c r="P15" s="55"/>
    </row>
    <row r="16" spans="2:16" ht="20.100000000000001" customHeight="1" x14ac:dyDescent="0.25">
      <c r="B16" s="55"/>
      <c r="C16" s="55"/>
      <c r="D16" s="55"/>
      <c r="E16" s="55"/>
      <c r="F16" s="55"/>
      <c r="G16" s="55"/>
      <c r="H16" s="55"/>
      <c r="I16" s="55"/>
      <c r="J16" s="55"/>
      <c r="K16" s="55"/>
      <c r="L16" s="55"/>
      <c r="M16" s="55"/>
      <c r="N16" s="55"/>
      <c r="O16" s="55"/>
      <c r="P16" s="55"/>
    </row>
    <row r="17" spans="2:16" ht="20.100000000000001" customHeight="1" x14ac:dyDescent="0.25">
      <c r="B17" s="55"/>
      <c r="C17" s="55"/>
      <c r="D17" s="55"/>
      <c r="E17" s="55"/>
      <c r="F17" s="55"/>
      <c r="G17" s="55"/>
      <c r="H17" s="55"/>
      <c r="I17" s="55"/>
      <c r="J17" s="55"/>
      <c r="K17" s="55"/>
      <c r="L17" s="55"/>
      <c r="M17" s="55"/>
      <c r="N17" s="55"/>
      <c r="O17" s="55"/>
      <c r="P17" s="55"/>
    </row>
    <row r="18" spans="2:16" ht="20.100000000000001" customHeight="1" x14ac:dyDescent="0.25">
      <c r="B18" s="55"/>
      <c r="C18" s="55"/>
      <c r="D18" s="55"/>
      <c r="E18" s="55"/>
      <c r="F18" s="55"/>
      <c r="G18" s="55"/>
      <c r="H18" s="55"/>
      <c r="I18" s="55"/>
      <c r="J18" s="55"/>
      <c r="K18" s="55"/>
      <c r="L18" s="55"/>
      <c r="M18" s="55"/>
      <c r="N18" s="55"/>
      <c r="O18" s="55"/>
      <c r="P18" s="55"/>
    </row>
    <row r="19" spans="2:16" ht="20.100000000000001" customHeight="1" x14ac:dyDescent="0.25">
      <c r="B19" s="55"/>
      <c r="C19" s="55"/>
      <c r="D19" s="55"/>
      <c r="E19" s="55"/>
      <c r="F19" s="55"/>
      <c r="G19" s="55"/>
      <c r="H19" s="55"/>
      <c r="I19" s="55"/>
      <c r="J19" s="55"/>
      <c r="K19" s="55"/>
      <c r="L19" s="55"/>
      <c r="M19" s="55"/>
      <c r="N19" s="55"/>
      <c r="O19" s="55"/>
      <c r="P19" s="55"/>
    </row>
    <row r="20" spans="2:16" ht="20.100000000000001" customHeight="1" x14ac:dyDescent="0.25">
      <c r="B20" s="55"/>
      <c r="C20" s="55"/>
      <c r="D20" s="55"/>
      <c r="E20" s="55"/>
      <c r="F20" s="55"/>
      <c r="G20" s="55"/>
      <c r="H20" s="55"/>
      <c r="I20" s="55"/>
      <c r="J20" s="55"/>
      <c r="K20" s="55"/>
      <c r="L20" s="55"/>
      <c r="M20" s="55"/>
      <c r="N20" s="55"/>
      <c r="O20" s="55"/>
      <c r="P20" s="55"/>
    </row>
    <row r="21" spans="2:16" ht="20.100000000000001" customHeight="1" x14ac:dyDescent="0.25">
      <c r="B21" s="55"/>
      <c r="C21" s="55"/>
      <c r="D21" s="55"/>
      <c r="E21" s="55"/>
      <c r="F21" s="55"/>
      <c r="G21" s="55"/>
      <c r="H21" s="55"/>
      <c r="I21" s="55"/>
      <c r="J21" s="55"/>
      <c r="K21" s="55"/>
      <c r="L21" s="55"/>
      <c r="M21" s="55"/>
      <c r="N21" s="55"/>
      <c r="O21" s="55"/>
      <c r="P21" s="55"/>
    </row>
    <row r="22" spans="2:16" ht="20.100000000000001" customHeight="1" x14ac:dyDescent="0.25">
      <c r="B22" s="55"/>
      <c r="C22" s="55"/>
      <c r="D22" s="55"/>
      <c r="E22" s="55"/>
      <c r="F22" s="55"/>
      <c r="G22" s="55"/>
      <c r="H22" s="55"/>
      <c r="I22" s="55"/>
      <c r="J22" s="55"/>
      <c r="K22" s="55"/>
      <c r="L22" s="55"/>
      <c r="M22" s="55"/>
      <c r="N22" s="55"/>
      <c r="O22" s="55"/>
      <c r="P22" s="55"/>
    </row>
    <row r="23" spans="2:16" ht="20.100000000000001" customHeight="1" x14ac:dyDescent="0.25">
      <c r="B23" s="55"/>
      <c r="C23" s="55"/>
      <c r="D23" s="55"/>
      <c r="E23" s="55"/>
      <c r="F23" s="55"/>
      <c r="G23" s="55"/>
      <c r="H23" s="55"/>
      <c r="I23" s="55"/>
      <c r="J23" s="55"/>
      <c r="K23" s="55"/>
      <c r="L23" s="55"/>
      <c r="M23" s="55"/>
      <c r="N23" s="55"/>
      <c r="O23" s="55"/>
      <c r="P23" s="55"/>
    </row>
    <row r="24" spans="2:16" ht="20.100000000000001" customHeight="1" x14ac:dyDescent="0.25">
      <c r="B24" s="55"/>
      <c r="C24" s="55"/>
      <c r="D24" s="55"/>
      <c r="E24" s="55"/>
      <c r="F24" s="55"/>
      <c r="G24" s="55"/>
      <c r="H24" s="55"/>
      <c r="I24" s="55"/>
      <c r="J24" s="55"/>
      <c r="K24" s="55"/>
      <c r="L24" s="55"/>
      <c r="M24" s="55"/>
      <c r="N24" s="55"/>
      <c r="O24" s="55"/>
      <c r="P24" s="55"/>
    </row>
    <row r="25" spans="2:16" ht="20.100000000000001" customHeight="1" x14ac:dyDescent="0.25">
      <c r="B25" s="55"/>
      <c r="C25" s="55"/>
      <c r="D25" s="55"/>
      <c r="E25" s="55"/>
      <c r="F25" s="55"/>
      <c r="G25" s="55"/>
      <c r="H25" s="55"/>
      <c r="I25" s="55"/>
      <c r="J25" s="55"/>
      <c r="K25" s="55"/>
      <c r="L25" s="55"/>
      <c r="M25" s="55"/>
      <c r="N25" s="55"/>
      <c r="O25" s="55"/>
      <c r="P25" s="55"/>
    </row>
    <row r="26" spans="2:16" ht="20.100000000000001" customHeight="1" x14ac:dyDescent="0.25">
      <c r="B26" s="55"/>
      <c r="C26" s="55"/>
      <c r="D26" s="55"/>
      <c r="E26" s="55"/>
      <c r="F26" s="55"/>
      <c r="G26" s="55"/>
      <c r="H26" s="55"/>
      <c r="I26" s="55"/>
      <c r="J26" s="55"/>
      <c r="K26" s="55"/>
      <c r="L26" s="55"/>
      <c r="M26" s="55"/>
      <c r="N26" s="55"/>
      <c r="O26" s="55"/>
      <c r="P26" s="55"/>
    </row>
    <row r="27" spans="2:16" ht="20.100000000000001" customHeight="1" x14ac:dyDescent="0.25">
      <c r="B27" s="55"/>
      <c r="C27" s="55"/>
      <c r="D27" s="55"/>
      <c r="E27" s="55"/>
      <c r="F27" s="55"/>
      <c r="G27" s="55"/>
      <c r="H27" s="55"/>
      <c r="I27" s="55"/>
      <c r="J27" s="55"/>
      <c r="K27" s="55"/>
      <c r="L27" s="55"/>
      <c r="M27" s="55"/>
      <c r="N27" s="55"/>
      <c r="O27" s="55"/>
      <c r="P27" s="55"/>
    </row>
    <row r="28" spans="2:16" ht="20.100000000000001" customHeight="1" x14ac:dyDescent="0.25">
      <c r="B28" s="55"/>
      <c r="C28" s="55"/>
      <c r="D28" s="55"/>
      <c r="E28" s="55"/>
      <c r="F28" s="55"/>
      <c r="G28" s="55"/>
      <c r="H28" s="55"/>
      <c r="I28" s="55"/>
      <c r="J28" s="55"/>
      <c r="K28" s="55"/>
      <c r="L28" s="55"/>
      <c r="M28" s="55"/>
      <c r="N28" s="55"/>
      <c r="O28" s="55"/>
      <c r="P28" s="55"/>
    </row>
    <row r="29" spans="2:16" ht="20.100000000000001" customHeight="1" x14ac:dyDescent="0.25">
      <c r="B29" s="55"/>
      <c r="C29" s="55"/>
      <c r="D29" s="55"/>
      <c r="E29" s="55"/>
      <c r="F29" s="55"/>
      <c r="G29" s="55"/>
      <c r="H29" s="55"/>
      <c r="I29" s="55"/>
      <c r="J29" s="55"/>
      <c r="K29" s="55"/>
      <c r="L29" s="55"/>
      <c r="M29" s="55"/>
      <c r="N29" s="55"/>
      <c r="O29" s="55"/>
      <c r="P29" s="55"/>
    </row>
    <row r="30" spans="2:16" ht="20.100000000000001" customHeight="1" x14ac:dyDescent="0.25">
      <c r="B30" s="55"/>
      <c r="C30" s="55"/>
      <c r="D30" s="55"/>
      <c r="E30" s="55"/>
      <c r="F30" s="55"/>
      <c r="G30" s="55"/>
      <c r="H30" s="55"/>
      <c r="I30" s="55"/>
      <c r="J30" s="55"/>
      <c r="K30" s="55"/>
      <c r="L30" s="55"/>
      <c r="M30" s="55"/>
      <c r="N30" s="55"/>
      <c r="O30" s="55"/>
      <c r="P30" s="55"/>
    </row>
    <row r="31" spans="2:16" ht="20.100000000000001" customHeight="1" x14ac:dyDescent="0.25">
      <c r="B31" s="55"/>
      <c r="C31" s="55"/>
      <c r="D31" s="55"/>
      <c r="E31" s="55"/>
      <c r="F31" s="55"/>
      <c r="G31" s="55"/>
      <c r="H31" s="55"/>
      <c r="I31" s="55"/>
      <c r="J31" s="55"/>
      <c r="K31" s="55"/>
      <c r="L31" s="55"/>
      <c r="M31" s="55"/>
      <c r="N31" s="55"/>
      <c r="O31" s="55"/>
      <c r="P31" s="55"/>
    </row>
    <row r="32" spans="2:16" ht="20.100000000000001" customHeight="1" x14ac:dyDescent="0.25">
      <c r="B32" s="55"/>
      <c r="C32" s="55"/>
      <c r="D32" s="55"/>
      <c r="E32" s="55"/>
      <c r="F32" s="55"/>
      <c r="G32" s="55"/>
      <c r="H32" s="55"/>
      <c r="I32" s="55"/>
      <c r="J32" s="55"/>
      <c r="K32" s="55"/>
      <c r="L32" s="55"/>
      <c r="M32" s="55"/>
      <c r="N32" s="55"/>
      <c r="O32" s="55"/>
      <c r="P32" s="55"/>
    </row>
    <row r="33" spans="2:16" x14ac:dyDescent="0.25">
      <c r="B33" s="55"/>
      <c r="C33" s="55"/>
      <c r="D33" s="55"/>
      <c r="E33" s="55"/>
      <c r="F33" s="55"/>
      <c r="G33" s="55"/>
      <c r="H33" s="55"/>
      <c r="I33" s="55"/>
      <c r="J33" s="55"/>
      <c r="K33" s="55"/>
      <c r="L33" s="55"/>
      <c r="M33" s="55"/>
      <c r="N33" s="55"/>
      <c r="O33" s="55"/>
      <c r="P33" s="55"/>
    </row>
    <row r="34" spans="2:16" x14ac:dyDescent="0.25">
      <c r="B34" s="55"/>
      <c r="C34" s="55"/>
      <c r="D34" s="55"/>
      <c r="E34" s="55"/>
      <c r="F34" s="55"/>
      <c r="G34" s="55"/>
      <c r="H34" s="55"/>
      <c r="I34" s="55"/>
      <c r="J34" s="55"/>
      <c r="K34" s="55"/>
      <c r="L34" s="55"/>
      <c r="M34" s="55"/>
      <c r="N34" s="55"/>
      <c r="O34" s="55"/>
      <c r="P34" s="55"/>
    </row>
    <row r="35" spans="2:16" x14ac:dyDescent="0.25">
      <c r="B35" s="55"/>
      <c r="C35" s="55"/>
      <c r="D35" s="55"/>
      <c r="E35" s="55"/>
      <c r="F35" s="55"/>
      <c r="G35" s="55"/>
      <c r="H35" s="55"/>
      <c r="I35" s="55"/>
      <c r="J35" s="55"/>
      <c r="K35" s="55"/>
      <c r="L35" s="55"/>
      <c r="M35" s="55"/>
      <c r="N35" s="55"/>
      <c r="O35" s="55"/>
      <c r="P35" s="55"/>
    </row>
    <row r="36" spans="2:16" x14ac:dyDescent="0.25">
      <c r="B36" s="55"/>
      <c r="C36" s="55"/>
      <c r="D36" s="55"/>
      <c r="E36" s="55"/>
      <c r="F36" s="55"/>
      <c r="G36" s="55"/>
      <c r="H36" s="55"/>
      <c r="I36" s="55"/>
      <c r="J36" s="55"/>
      <c r="K36" s="55"/>
      <c r="L36" s="55"/>
      <c r="M36" s="55"/>
      <c r="N36" s="55"/>
      <c r="O36" s="55"/>
      <c r="P36" s="55"/>
    </row>
    <row r="37" spans="2:16" x14ac:dyDescent="0.25">
      <c r="B37" s="55"/>
      <c r="C37" s="55"/>
      <c r="D37" s="55"/>
      <c r="E37" s="55"/>
      <c r="F37" s="55"/>
      <c r="G37" s="55"/>
      <c r="H37" s="55"/>
      <c r="I37" s="55"/>
      <c r="J37" s="55"/>
      <c r="K37" s="55"/>
      <c r="L37" s="55"/>
      <c r="M37" s="55"/>
      <c r="N37" s="55"/>
      <c r="O37" s="55"/>
      <c r="P37" s="55"/>
    </row>
    <row r="38" spans="2:16" x14ac:dyDescent="0.25">
      <c r="B38" s="55"/>
      <c r="C38" s="55"/>
      <c r="D38" s="55"/>
      <c r="E38" s="55"/>
      <c r="F38" s="55"/>
      <c r="G38" s="55"/>
      <c r="H38" s="55"/>
      <c r="I38" s="55"/>
      <c r="J38" s="55"/>
      <c r="K38" s="55"/>
      <c r="L38" s="55"/>
      <c r="M38" s="55"/>
      <c r="N38" s="55"/>
      <c r="O38" s="55"/>
      <c r="P38" s="55"/>
    </row>
    <row r="39" spans="2:16" x14ac:dyDescent="0.25">
      <c r="B39" s="55"/>
      <c r="C39" s="55"/>
      <c r="D39" s="55"/>
      <c r="E39" s="55"/>
      <c r="F39" s="55"/>
      <c r="G39" s="55"/>
      <c r="H39" s="55"/>
      <c r="I39" s="55"/>
      <c r="J39" s="55"/>
      <c r="K39" s="55"/>
      <c r="L39" s="55"/>
      <c r="M39" s="55"/>
      <c r="N39" s="55"/>
      <c r="O39" s="55"/>
      <c r="P39" s="55"/>
    </row>
    <row r="40" spans="2:16" x14ac:dyDescent="0.25">
      <c r="B40" s="55"/>
      <c r="C40" s="55"/>
      <c r="D40" s="55"/>
      <c r="E40" s="55"/>
      <c r="F40" s="55"/>
      <c r="G40" s="55"/>
      <c r="H40" s="55"/>
      <c r="I40" s="55"/>
      <c r="J40" s="55"/>
      <c r="K40" s="55"/>
      <c r="L40" s="55"/>
      <c r="M40" s="55"/>
      <c r="N40" s="55"/>
      <c r="O40" s="55"/>
      <c r="P40" s="55"/>
    </row>
    <row r="41" spans="2:16" x14ac:dyDescent="0.25">
      <c r="B41" s="55"/>
      <c r="C41" s="55"/>
      <c r="D41" s="55"/>
      <c r="E41" s="55"/>
      <c r="F41" s="55"/>
      <c r="G41" s="55"/>
      <c r="H41" s="55"/>
      <c r="I41" s="55"/>
      <c r="J41" s="55"/>
      <c r="K41" s="55"/>
      <c r="L41" s="55"/>
      <c r="M41" s="55"/>
      <c r="N41" s="55"/>
      <c r="O41" s="55"/>
      <c r="P41" s="55"/>
    </row>
    <row r="42" spans="2:16" x14ac:dyDescent="0.25">
      <c r="B42" s="55"/>
      <c r="C42" s="55"/>
      <c r="D42" s="55"/>
      <c r="E42" s="55"/>
      <c r="F42" s="55"/>
      <c r="G42" s="55"/>
      <c r="H42" s="55"/>
      <c r="I42" s="55"/>
      <c r="J42" s="55"/>
      <c r="K42" s="55"/>
      <c r="L42" s="55"/>
      <c r="M42" s="55"/>
      <c r="N42" s="55"/>
      <c r="O42" s="55"/>
      <c r="P42" s="55"/>
    </row>
    <row r="43" spans="2:16" x14ac:dyDescent="0.25">
      <c r="B43" s="55"/>
      <c r="C43" s="55"/>
      <c r="D43" s="55"/>
      <c r="E43" s="55"/>
      <c r="F43" s="55"/>
      <c r="G43" s="55"/>
      <c r="H43" s="55"/>
      <c r="I43" s="55"/>
      <c r="J43" s="55"/>
      <c r="K43" s="55"/>
      <c r="L43" s="55"/>
      <c r="M43" s="55"/>
      <c r="N43" s="55"/>
      <c r="O43" s="55"/>
      <c r="P43" s="55"/>
    </row>
    <row r="44" spans="2:16" x14ac:dyDescent="0.25">
      <c r="B44" s="55"/>
      <c r="C44" s="55"/>
      <c r="D44" s="55"/>
      <c r="E44" s="55"/>
      <c r="F44" s="55"/>
      <c r="G44" s="55"/>
      <c r="H44" s="55"/>
      <c r="I44" s="55"/>
      <c r="J44" s="55"/>
      <c r="K44" s="55"/>
      <c r="L44" s="55"/>
      <c r="M44" s="55"/>
      <c r="N44" s="55"/>
      <c r="O44" s="55"/>
      <c r="P44" s="55"/>
    </row>
    <row r="45" spans="2:16" x14ac:dyDescent="0.25">
      <c r="B45" s="55"/>
      <c r="C45" s="55"/>
      <c r="D45" s="55"/>
      <c r="E45" s="55"/>
      <c r="F45" s="55"/>
      <c r="G45" s="55"/>
      <c r="H45" s="55"/>
      <c r="I45" s="55"/>
      <c r="J45" s="55"/>
      <c r="K45" s="55"/>
      <c r="L45" s="55"/>
      <c r="M45" s="55"/>
      <c r="N45" s="55"/>
      <c r="O45" s="55"/>
      <c r="P45" s="55"/>
    </row>
    <row r="46" spans="2:16" x14ac:dyDescent="0.25">
      <c r="B46" s="55"/>
      <c r="C46" s="55"/>
      <c r="D46" s="55"/>
      <c r="E46" s="55"/>
      <c r="F46" s="55"/>
      <c r="G46" s="55"/>
      <c r="H46" s="55"/>
      <c r="I46" s="55"/>
      <c r="J46" s="55"/>
      <c r="K46" s="55"/>
      <c r="L46" s="55"/>
      <c r="M46" s="55"/>
      <c r="N46" s="55"/>
      <c r="O46" s="55"/>
      <c r="P46" s="55"/>
    </row>
    <row r="47" spans="2:16" x14ac:dyDescent="0.25">
      <c r="B47" s="55"/>
      <c r="C47" s="55"/>
      <c r="D47" s="55"/>
      <c r="E47" s="55"/>
      <c r="F47" s="55"/>
      <c r="G47" s="55"/>
      <c r="H47" s="55"/>
      <c r="I47" s="55"/>
      <c r="J47" s="55"/>
      <c r="K47" s="55"/>
      <c r="L47" s="55"/>
      <c r="M47" s="55"/>
      <c r="N47" s="55"/>
      <c r="O47" s="55"/>
      <c r="P47" s="55"/>
    </row>
    <row r="48" spans="2:16" x14ac:dyDescent="0.25">
      <c r="B48" s="55"/>
      <c r="C48" s="55"/>
      <c r="D48" s="55"/>
      <c r="E48" s="55"/>
      <c r="F48" s="55"/>
      <c r="G48" s="55"/>
      <c r="H48" s="55"/>
      <c r="I48" s="55"/>
      <c r="J48" s="55"/>
      <c r="K48" s="55"/>
      <c r="L48" s="55"/>
      <c r="M48" s="55"/>
      <c r="N48" s="55"/>
      <c r="O48" s="55"/>
      <c r="P48" s="55"/>
    </row>
    <row r="49" spans="2:16" x14ac:dyDescent="0.25">
      <c r="B49" s="55"/>
      <c r="C49" s="55"/>
      <c r="D49" s="55"/>
      <c r="E49" s="55"/>
      <c r="F49" s="55"/>
      <c r="G49" s="55"/>
      <c r="H49" s="55"/>
      <c r="I49" s="55"/>
      <c r="J49" s="55"/>
      <c r="K49" s="55"/>
      <c r="L49" s="55"/>
      <c r="M49" s="55"/>
      <c r="N49" s="55"/>
      <c r="O49" s="55"/>
      <c r="P49" s="55"/>
    </row>
    <row r="50" spans="2:16" x14ac:dyDescent="0.25">
      <c r="B50" s="55"/>
      <c r="C50" s="55"/>
      <c r="D50" s="55"/>
      <c r="E50" s="55"/>
      <c r="F50" s="55"/>
      <c r="G50" s="55"/>
      <c r="H50" s="55"/>
      <c r="I50" s="55"/>
      <c r="J50" s="55"/>
      <c r="K50" s="55"/>
      <c r="L50" s="55"/>
      <c r="M50" s="55"/>
      <c r="N50" s="55"/>
      <c r="O50" s="55"/>
      <c r="P50" s="55"/>
    </row>
    <row r="51" spans="2:16" x14ac:dyDescent="0.25">
      <c r="B51" s="55"/>
      <c r="C51" s="55"/>
      <c r="D51" s="55"/>
      <c r="E51" s="55"/>
      <c r="F51" s="55"/>
      <c r="G51" s="55"/>
      <c r="H51" s="55"/>
      <c r="I51" s="55"/>
      <c r="J51" s="55"/>
      <c r="K51" s="55"/>
      <c r="L51" s="55"/>
      <c r="M51" s="55"/>
      <c r="N51" s="55"/>
      <c r="O51" s="55"/>
      <c r="P51" s="55"/>
    </row>
    <row r="52" spans="2:16" x14ac:dyDescent="0.25">
      <c r="B52" s="55"/>
      <c r="C52" s="55"/>
      <c r="D52" s="55"/>
      <c r="E52" s="55"/>
      <c r="F52" s="55"/>
      <c r="G52" s="55"/>
      <c r="H52" s="55"/>
      <c r="I52" s="55"/>
      <c r="J52" s="55"/>
      <c r="K52" s="55"/>
      <c r="L52" s="55"/>
      <c r="M52" s="55"/>
      <c r="N52" s="55"/>
      <c r="O52" s="55"/>
      <c r="P52" s="55"/>
    </row>
    <row r="53" spans="2:16" x14ac:dyDescent="0.25">
      <c r="B53" s="55"/>
      <c r="C53" s="55"/>
      <c r="D53" s="55"/>
      <c r="E53" s="55"/>
      <c r="F53" s="55"/>
      <c r="G53" s="55"/>
      <c r="H53" s="55"/>
      <c r="I53" s="55"/>
      <c r="J53" s="55"/>
      <c r="K53" s="55"/>
      <c r="L53" s="55"/>
      <c r="M53" s="55"/>
      <c r="N53" s="55"/>
      <c r="O53" s="55"/>
      <c r="P53" s="55"/>
    </row>
    <row r="54" spans="2:16" x14ac:dyDescent="0.25">
      <c r="B54" s="55"/>
      <c r="C54" s="55"/>
      <c r="D54" s="55"/>
      <c r="E54" s="55"/>
      <c r="F54" s="55"/>
      <c r="G54" s="55"/>
      <c r="H54" s="55"/>
      <c r="I54" s="55"/>
      <c r="J54" s="55"/>
      <c r="K54" s="55"/>
      <c r="L54" s="55"/>
      <c r="M54" s="55"/>
      <c r="N54" s="55"/>
      <c r="O54" s="55"/>
      <c r="P54" s="55"/>
    </row>
    <row r="55" spans="2:16" x14ac:dyDescent="0.25">
      <c r="B55" s="55"/>
      <c r="C55" s="55"/>
      <c r="D55" s="55"/>
      <c r="E55" s="55"/>
      <c r="F55" s="55"/>
      <c r="G55" s="55"/>
      <c r="H55" s="55"/>
      <c r="I55" s="55"/>
      <c r="J55" s="55"/>
      <c r="K55" s="55"/>
      <c r="L55" s="55"/>
      <c r="M55" s="55"/>
      <c r="N55" s="55"/>
      <c r="O55" s="55"/>
      <c r="P55" s="55"/>
    </row>
    <row r="56" spans="2:16" x14ac:dyDescent="0.25">
      <c r="B56" s="55"/>
      <c r="C56" s="55"/>
      <c r="D56" s="55"/>
      <c r="E56" s="55"/>
      <c r="F56" s="55"/>
      <c r="G56" s="55"/>
      <c r="H56" s="55"/>
      <c r="I56" s="55"/>
      <c r="J56" s="55"/>
      <c r="K56" s="55"/>
      <c r="L56" s="55"/>
      <c r="M56" s="55"/>
      <c r="N56" s="55"/>
      <c r="O56" s="55"/>
      <c r="P56" s="55"/>
    </row>
    <row r="57" spans="2:16" x14ac:dyDescent="0.25">
      <c r="B57" s="55"/>
      <c r="C57" s="55"/>
      <c r="D57" s="55"/>
      <c r="E57" s="55"/>
      <c r="F57" s="55"/>
      <c r="G57" s="55"/>
      <c r="H57" s="55"/>
      <c r="I57" s="55"/>
      <c r="J57" s="55"/>
      <c r="K57" s="55"/>
      <c r="L57" s="55"/>
      <c r="M57" s="55"/>
      <c r="N57" s="55"/>
      <c r="O57" s="55"/>
      <c r="P57" s="55"/>
    </row>
    <row r="58" spans="2:16" x14ac:dyDescent="0.25">
      <c r="B58" s="55"/>
      <c r="C58" s="55"/>
      <c r="D58" s="55"/>
      <c r="E58" s="55"/>
      <c r="F58" s="55"/>
      <c r="G58" s="55"/>
      <c r="H58" s="55"/>
      <c r="I58" s="55"/>
      <c r="J58" s="55"/>
      <c r="K58" s="55"/>
      <c r="L58" s="55"/>
      <c r="M58" s="55"/>
      <c r="N58" s="55"/>
      <c r="O58" s="55"/>
      <c r="P58" s="55"/>
    </row>
    <row r="59" spans="2:16" x14ac:dyDescent="0.25">
      <c r="B59" s="55"/>
      <c r="C59" s="55"/>
      <c r="D59" s="55"/>
      <c r="E59" s="55"/>
      <c r="F59" s="55"/>
      <c r="G59" s="55"/>
      <c r="H59" s="55"/>
      <c r="I59" s="55"/>
      <c r="J59" s="55"/>
      <c r="K59" s="55"/>
      <c r="L59" s="55"/>
      <c r="M59" s="55"/>
      <c r="N59" s="55"/>
      <c r="O59" s="55"/>
      <c r="P59" s="55"/>
    </row>
    <row r="60" spans="2:16" x14ac:dyDescent="0.25">
      <c r="B60" s="55"/>
      <c r="C60" s="55"/>
      <c r="D60" s="55"/>
      <c r="E60" s="55"/>
      <c r="F60" s="55"/>
      <c r="G60" s="55"/>
      <c r="H60" s="55"/>
      <c r="I60" s="55"/>
      <c r="J60" s="55"/>
      <c r="K60" s="55"/>
      <c r="L60" s="55"/>
      <c r="M60" s="55"/>
      <c r="N60" s="55"/>
      <c r="O60" s="55"/>
      <c r="P60" s="55"/>
    </row>
    <row r="61" spans="2:16" x14ac:dyDescent="0.25">
      <c r="B61" s="55"/>
      <c r="C61" s="55"/>
      <c r="D61" s="55"/>
      <c r="E61" s="55"/>
      <c r="F61" s="55"/>
      <c r="G61" s="55"/>
      <c r="H61" s="55"/>
      <c r="I61" s="55"/>
      <c r="J61" s="55"/>
      <c r="K61" s="55"/>
      <c r="L61" s="55"/>
      <c r="M61" s="55"/>
      <c r="N61" s="55"/>
      <c r="O61" s="55"/>
      <c r="P61" s="55"/>
    </row>
    <row r="62" spans="2:16" x14ac:dyDescent="0.25">
      <c r="B62" s="55"/>
      <c r="C62" s="55"/>
      <c r="D62" s="55"/>
      <c r="E62" s="55"/>
      <c r="F62" s="55"/>
      <c r="G62" s="55"/>
      <c r="H62" s="55"/>
      <c r="I62" s="55"/>
      <c r="J62" s="55"/>
      <c r="K62" s="55"/>
      <c r="L62" s="55"/>
      <c r="M62" s="55"/>
      <c r="N62" s="55"/>
      <c r="O62" s="55"/>
      <c r="P62" s="55"/>
    </row>
    <row r="63" spans="2:16" x14ac:dyDescent="0.25">
      <c r="B63" s="55"/>
      <c r="C63" s="55"/>
      <c r="D63" s="55"/>
      <c r="E63" s="55"/>
      <c r="F63" s="55"/>
      <c r="G63" s="55"/>
      <c r="H63" s="55"/>
      <c r="I63" s="55"/>
      <c r="J63" s="55"/>
      <c r="K63" s="55"/>
      <c r="L63" s="55"/>
      <c r="M63" s="55"/>
      <c r="N63" s="55"/>
      <c r="O63" s="55"/>
      <c r="P63" s="55"/>
    </row>
    <row r="64" spans="2:16" x14ac:dyDescent="0.25">
      <c r="B64" s="55"/>
      <c r="C64" s="55"/>
      <c r="D64" s="55"/>
      <c r="E64" s="55"/>
      <c r="F64" s="55"/>
      <c r="G64" s="55"/>
      <c r="H64" s="55"/>
      <c r="I64" s="55"/>
      <c r="J64" s="55"/>
      <c r="K64" s="55"/>
      <c r="L64" s="55"/>
      <c r="M64" s="55"/>
      <c r="N64" s="55"/>
      <c r="O64" s="55"/>
      <c r="P64" s="55"/>
    </row>
    <row r="65" spans="2:16" x14ac:dyDescent="0.25">
      <c r="B65" s="55"/>
      <c r="C65" s="55"/>
      <c r="D65" s="55"/>
      <c r="E65" s="55"/>
      <c r="F65" s="55"/>
      <c r="G65" s="55"/>
      <c r="H65" s="55"/>
      <c r="I65" s="55"/>
      <c r="J65" s="55"/>
      <c r="K65" s="55"/>
      <c r="L65" s="55"/>
      <c r="M65" s="55"/>
      <c r="N65" s="55"/>
      <c r="O65" s="55"/>
      <c r="P65" s="55"/>
    </row>
    <row r="66" spans="2:16" x14ac:dyDescent="0.25">
      <c r="B66" s="55"/>
      <c r="C66" s="55"/>
      <c r="D66" s="55"/>
      <c r="E66" s="55"/>
      <c r="F66" s="55"/>
      <c r="G66" s="55"/>
      <c r="H66" s="55"/>
      <c r="I66" s="55"/>
      <c r="J66" s="55"/>
      <c r="K66" s="55"/>
      <c r="L66" s="55"/>
      <c r="M66" s="55"/>
      <c r="N66" s="55"/>
      <c r="O66" s="55"/>
      <c r="P66" s="55"/>
    </row>
    <row r="67" spans="2:16" x14ac:dyDescent="0.25">
      <c r="B67" s="55"/>
      <c r="C67" s="55"/>
      <c r="D67" s="55"/>
      <c r="E67" s="55"/>
      <c r="F67" s="55"/>
      <c r="G67" s="55"/>
      <c r="H67" s="55"/>
      <c r="I67" s="55"/>
      <c r="J67" s="55"/>
      <c r="K67" s="55"/>
      <c r="L67" s="55"/>
      <c r="M67" s="55"/>
      <c r="N67" s="55"/>
      <c r="O67" s="55"/>
      <c r="P67" s="55"/>
    </row>
    <row r="68" spans="2:16" x14ac:dyDescent="0.25">
      <c r="B68" s="55"/>
      <c r="C68" s="55"/>
      <c r="D68" s="55"/>
      <c r="E68" s="55"/>
      <c r="F68" s="55"/>
      <c r="G68" s="55"/>
      <c r="H68" s="55"/>
      <c r="I68" s="55"/>
      <c r="J68" s="55"/>
      <c r="K68" s="55"/>
      <c r="L68" s="55"/>
      <c r="M68" s="55"/>
      <c r="N68" s="55"/>
      <c r="O68" s="55"/>
      <c r="P68" s="55"/>
    </row>
    <row r="69" spans="2:16" x14ac:dyDescent="0.25">
      <c r="B69" s="55"/>
      <c r="C69" s="55"/>
      <c r="D69" s="55"/>
      <c r="E69" s="55"/>
      <c r="F69" s="55"/>
      <c r="G69" s="55"/>
      <c r="H69" s="55"/>
      <c r="I69" s="55"/>
      <c r="J69" s="55"/>
      <c r="K69" s="55"/>
      <c r="L69" s="55"/>
      <c r="M69" s="55"/>
      <c r="N69" s="55"/>
      <c r="O69" s="55"/>
      <c r="P69" s="55"/>
    </row>
    <row r="70" spans="2:16" x14ac:dyDescent="0.25">
      <c r="B70" s="55"/>
      <c r="C70" s="55"/>
      <c r="D70" s="55"/>
      <c r="E70" s="55"/>
      <c r="F70" s="55"/>
      <c r="G70" s="55"/>
      <c r="H70" s="55"/>
      <c r="I70" s="55"/>
      <c r="J70" s="55"/>
      <c r="K70" s="55"/>
      <c r="L70" s="55"/>
      <c r="M70" s="55"/>
      <c r="N70" s="55"/>
      <c r="O70" s="55"/>
      <c r="P70" s="55"/>
    </row>
    <row r="71" spans="2:16" x14ac:dyDescent="0.25">
      <c r="B71" s="55"/>
      <c r="C71" s="55"/>
      <c r="D71" s="55"/>
      <c r="E71" s="55"/>
      <c r="F71" s="55"/>
      <c r="G71" s="55"/>
      <c r="H71" s="55"/>
      <c r="I71" s="55"/>
      <c r="J71" s="55"/>
      <c r="K71" s="55"/>
      <c r="L71" s="55"/>
      <c r="M71" s="55"/>
      <c r="N71" s="55"/>
      <c r="O71" s="55"/>
      <c r="P71" s="55"/>
    </row>
    <row r="72" spans="2:16" x14ac:dyDescent="0.25">
      <c r="B72" s="55"/>
      <c r="C72" s="55"/>
      <c r="D72" s="55"/>
      <c r="E72" s="55"/>
      <c r="F72" s="55"/>
      <c r="G72" s="55"/>
      <c r="H72" s="55"/>
      <c r="I72" s="55"/>
      <c r="J72" s="55"/>
      <c r="K72" s="55"/>
      <c r="L72" s="55"/>
      <c r="M72" s="55"/>
      <c r="N72" s="55"/>
      <c r="O72" s="55"/>
      <c r="P72" s="55"/>
    </row>
    <row r="73" spans="2:16" x14ac:dyDescent="0.25">
      <c r="B73" s="55"/>
      <c r="C73" s="55"/>
      <c r="D73" s="55"/>
      <c r="E73" s="55"/>
      <c r="F73" s="55"/>
      <c r="G73" s="55"/>
      <c r="H73" s="55"/>
      <c r="I73" s="55"/>
      <c r="J73" s="55"/>
      <c r="K73" s="55"/>
      <c r="L73" s="55"/>
      <c r="M73" s="55"/>
      <c r="N73" s="55"/>
      <c r="O73" s="55"/>
      <c r="P73" s="55"/>
    </row>
    <row r="74" spans="2:16" x14ac:dyDescent="0.25">
      <c r="B74" s="55"/>
      <c r="C74" s="55"/>
      <c r="D74" s="55"/>
      <c r="E74" s="55"/>
      <c r="F74" s="55"/>
      <c r="G74" s="55"/>
      <c r="H74" s="55"/>
      <c r="I74" s="55"/>
      <c r="J74" s="55"/>
      <c r="K74" s="55"/>
      <c r="L74" s="55"/>
      <c r="M74" s="55"/>
      <c r="N74" s="55"/>
      <c r="O74" s="55"/>
      <c r="P74" s="55"/>
    </row>
    <row r="75" spans="2:16" x14ac:dyDescent="0.25">
      <c r="B75" s="55"/>
      <c r="C75" s="55"/>
      <c r="D75" s="55"/>
      <c r="E75" s="55"/>
      <c r="F75" s="55"/>
      <c r="G75" s="55"/>
      <c r="H75" s="55"/>
      <c r="I75" s="55"/>
      <c r="J75" s="55"/>
      <c r="K75" s="55"/>
      <c r="L75" s="55"/>
      <c r="M75" s="55"/>
      <c r="N75" s="55"/>
      <c r="O75" s="55"/>
      <c r="P75" s="55"/>
    </row>
    <row r="76" spans="2:16" x14ac:dyDescent="0.25">
      <c r="B76" s="55"/>
      <c r="C76" s="55"/>
      <c r="D76" s="55"/>
      <c r="E76" s="55"/>
      <c r="F76" s="55"/>
      <c r="G76" s="55"/>
      <c r="H76" s="55"/>
      <c r="I76" s="55"/>
      <c r="J76" s="55"/>
      <c r="K76" s="55"/>
      <c r="L76" s="55"/>
      <c r="M76" s="55"/>
      <c r="N76" s="55"/>
      <c r="O76" s="55"/>
      <c r="P76" s="55"/>
    </row>
    <row r="77" spans="2:16" x14ac:dyDescent="0.25">
      <c r="B77" s="55"/>
      <c r="C77" s="55"/>
      <c r="D77" s="55"/>
      <c r="E77" s="55"/>
      <c r="F77" s="55"/>
      <c r="G77" s="55"/>
      <c r="H77" s="55"/>
      <c r="I77" s="55"/>
      <c r="J77" s="55"/>
      <c r="K77" s="55"/>
      <c r="L77" s="55"/>
      <c r="M77" s="55"/>
      <c r="N77" s="55"/>
      <c r="O77" s="55"/>
      <c r="P77" s="55"/>
    </row>
    <row r="78" spans="2:16" x14ac:dyDescent="0.25">
      <c r="B78" s="55"/>
      <c r="C78" s="55"/>
      <c r="D78" s="55"/>
      <c r="E78" s="55"/>
      <c r="F78" s="55"/>
      <c r="G78" s="55"/>
      <c r="H78" s="55"/>
      <c r="I78" s="55"/>
      <c r="J78" s="55"/>
      <c r="K78" s="55"/>
      <c r="L78" s="55"/>
      <c r="M78" s="55"/>
      <c r="N78" s="55"/>
      <c r="O78" s="55"/>
      <c r="P78" s="55"/>
    </row>
  </sheetData>
  <sheetProtection password="E15A" sheet="1" objects="1" scenarios="1" formatCells="0" formatColumns="0" formatRows="0" insertColumns="0" insertRows="0" insertHyperlinks="0" deleteColumns="0" deleteRows="0" sort="0" autoFilter="0" pivotTables="0"/>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39997558519241921"/>
    <pageSetUpPr fitToPage="1"/>
  </sheetPr>
  <dimension ref="A1:HB2497"/>
  <sheetViews>
    <sheetView topLeftCell="A211" zoomScale="80" zoomScaleNormal="80" workbookViewId="0">
      <selection activeCell="E227" sqref="E227"/>
    </sheetView>
  </sheetViews>
  <sheetFormatPr defaultRowHeight="15" outlineLevelCol="1" x14ac:dyDescent="0.25"/>
  <cols>
    <col min="1" max="1" width="3.7109375" style="12" customWidth="1"/>
    <col min="2" max="2" width="9" style="7" customWidth="1"/>
    <col min="3" max="3" width="16.85546875" style="7" customWidth="1"/>
    <col min="4" max="4" width="29.42578125" style="96" customWidth="1"/>
    <col min="5" max="5" width="145.42578125" style="7" customWidth="1"/>
    <col min="6" max="6" width="21.85546875" style="73" customWidth="1"/>
    <col min="7" max="7" width="8.42578125" style="6" customWidth="1"/>
    <col min="8" max="8" width="16.140625" style="248" hidden="1" customWidth="1" outlineLevel="1"/>
    <col min="9" max="12" width="9.140625" style="6" hidden="1" customWidth="1" outlineLevel="1"/>
    <col min="13" max="13" width="9.140625" style="8" hidden="1" customWidth="1" outlineLevel="1"/>
    <col min="14" max="14" width="9.140625" style="55" collapsed="1"/>
    <col min="15" max="210" width="9.140625" style="55"/>
  </cols>
  <sheetData>
    <row r="1" spans="1:210" s="55" customFormat="1" x14ac:dyDescent="0.25">
      <c r="A1" s="20"/>
      <c r="B1" s="20"/>
      <c r="C1" s="20"/>
      <c r="D1" s="90"/>
      <c r="E1" s="20"/>
      <c r="F1" s="426"/>
      <c r="G1" s="56"/>
      <c r="H1" s="226"/>
      <c r="I1" s="56"/>
      <c r="J1" s="56"/>
      <c r="K1" s="56"/>
      <c r="L1" s="56"/>
      <c r="M1" s="5"/>
    </row>
    <row r="2" spans="1:210" s="55" customFormat="1" ht="26.25" x14ac:dyDescent="0.4">
      <c r="A2" s="20"/>
      <c r="B2" s="274" t="s">
        <v>75</v>
      </c>
      <c r="C2" s="60"/>
      <c r="D2" s="60"/>
      <c r="E2" s="60"/>
      <c r="F2" s="427"/>
      <c r="G2" s="56"/>
      <c r="H2" s="226"/>
      <c r="I2" s="56"/>
      <c r="J2" s="56"/>
      <c r="K2" s="56"/>
      <c r="L2" s="56"/>
      <c r="M2" s="5"/>
    </row>
    <row r="3" spans="1:210" s="55" customFormat="1" x14ac:dyDescent="0.25">
      <c r="A3" s="20"/>
      <c r="B3" s="20"/>
      <c r="C3" s="20"/>
      <c r="D3" s="90"/>
      <c r="E3" s="20"/>
      <c r="F3" s="426"/>
      <c r="G3" s="56"/>
      <c r="H3" s="226"/>
      <c r="I3" s="56"/>
      <c r="J3" s="56"/>
      <c r="K3" s="56"/>
      <c r="L3" s="56"/>
      <c r="M3" s="5"/>
    </row>
    <row r="4" spans="1:210" s="55" customFormat="1" ht="21" x14ac:dyDescent="0.35">
      <c r="A4" s="20"/>
      <c r="B4" s="60"/>
      <c r="C4" s="20"/>
      <c r="D4" s="90"/>
      <c r="E4" s="20"/>
      <c r="F4" s="426"/>
      <c r="G4" s="56"/>
      <c r="H4" s="226"/>
      <c r="I4" s="56"/>
      <c r="J4" s="56"/>
      <c r="K4" s="56"/>
      <c r="L4" s="56"/>
      <c r="M4" s="5"/>
    </row>
    <row r="5" spans="1:210" s="55" customFormat="1" x14ac:dyDescent="0.25">
      <c r="A5" s="20"/>
      <c r="B5" s="20"/>
      <c r="C5" s="20"/>
      <c r="D5" s="90"/>
      <c r="E5" s="20"/>
      <c r="F5" s="426"/>
      <c r="G5" s="56"/>
      <c r="H5" s="226"/>
      <c r="I5" s="56"/>
      <c r="J5" s="56"/>
      <c r="K5" s="56"/>
      <c r="L5" s="56"/>
      <c r="M5" s="5"/>
    </row>
    <row r="6" spans="1:210" s="55" customFormat="1" ht="38.25" customHeight="1" x14ac:dyDescent="0.25">
      <c r="A6" s="20"/>
      <c r="B6" s="20"/>
      <c r="C6" s="348" t="s">
        <v>74</v>
      </c>
      <c r="D6" s="90"/>
      <c r="E6" s="348" t="str">
        <f>+F18&amp;"_"&amp;YEAR(F20)&amp;"-"&amp;MONTH(F20)&amp;"-"&amp;DAY(F20)</f>
        <v>NAZIV_2011-11-11</v>
      </c>
      <c r="F6" s="428"/>
      <c r="G6" s="56"/>
      <c r="H6" s="226"/>
      <c r="I6" s="56"/>
      <c r="J6" s="56"/>
      <c r="K6" s="56"/>
      <c r="L6" s="56"/>
      <c r="M6" s="5"/>
    </row>
    <row r="7" spans="1:210" s="55" customFormat="1" ht="38.25" customHeight="1" x14ac:dyDescent="0.25">
      <c r="A7" s="20"/>
      <c r="B7" s="476"/>
      <c r="C7" s="476"/>
      <c r="D7" s="90"/>
      <c r="E7" s="20"/>
      <c r="F7" s="428"/>
      <c r="G7" s="56"/>
      <c r="H7" s="226"/>
      <c r="I7" s="56"/>
      <c r="J7" s="56"/>
      <c r="K7" s="56"/>
      <c r="L7" s="56"/>
      <c r="M7" s="5"/>
    </row>
    <row r="8" spans="1:210" s="55" customFormat="1" ht="38.25" customHeight="1" x14ac:dyDescent="0.25">
      <c r="A8" s="20"/>
      <c r="B8" s="476"/>
      <c r="C8" s="476"/>
      <c r="D8" s="90"/>
      <c r="E8" s="20"/>
      <c r="F8" s="426"/>
      <c r="G8" s="56"/>
      <c r="H8" s="226"/>
      <c r="I8" s="56"/>
      <c r="J8" s="56"/>
      <c r="K8" s="56"/>
      <c r="L8" s="56"/>
      <c r="M8" s="5"/>
    </row>
    <row r="9" spans="1:210" s="9" customFormat="1" ht="14.25" x14ac:dyDescent="0.2">
      <c r="A9" s="79"/>
      <c r="B9" s="79"/>
      <c r="C9" s="79"/>
      <c r="D9" s="79"/>
      <c r="E9" s="81"/>
      <c r="F9" s="426"/>
      <c r="G9" s="62"/>
      <c r="H9" s="227"/>
      <c r="I9" s="62"/>
      <c r="J9" s="62"/>
      <c r="K9" s="62"/>
      <c r="L9" s="62"/>
      <c r="M9" s="6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c r="FF9" s="33"/>
      <c r="FG9" s="33"/>
      <c r="FH9" s="33"/>
      <c r="FI9" s="33"/>
      <c r="FJ9" s="33"/>
      <c r="FK9" s="33"/>
      <c r="FL9" s="33"/>
      <c r="FM9" s="33"/>
      <c r="FN9" s="33"/>
      <c r="FO9" s="33"/>
      <c r="FP9" s="33"/>
      <c r="FQ9" s="33"/>
      <c r="FR9" s="33"/>
      <c r="FS9" s="33"/>
      <c r="FT9" s="33"/>
      <c r="FU9" s="33"/>
      <c r="FV9" s="33"/>
      <c r="FW9" s="33"/>
      <c r="FX9" s="33"/>
      <c r="FY9" s="33"/>
      <c r="FZ9" s="33"/>
      <c r="GA9" s="33"/>
      <c r="GB9" s="33"/>
      <c r="GC9" s="33"/>
      <c r="GD9" s="33"/>
      <c r="GE9" s="33"/>
      <c r="GF9" s="33"/>
      <c r="GG9" s="33"/>
      <c r="GH9" s="33"/>
      <c r="GI9" s="33"/>
      <c r="GJ9" s="33"/>
      <c r="GK9" s="33"/>
      <c r="GL9" s="33"/>
      <c r="GM9" s="33"/>
      <c r="GN9" s="33"/>
      <c r="GO9" s="33"/>
      <c r="GP9" s="33"/>
      <c r="GQ9" s="33"/>
      <c r="GR9" s="33"/>
      <c r="GS9" s="33"/>
      <c r="GT9" s="33"/>
      <c r="GU9" s="33"/>
      <c r="GV9" s="33"/>
      <c r="GW9" s="33"/>
      <c r="GX9" s="33"/>
      <c r="GY9" s="33"/>
      <c r="GZ9" s="33"/>
      <c r="HA9" s="33"/>
      <c r="HB9" s="33"/>
    </row>
    <row r="10" spans="1:210" s="9" customFormat="1" ht="39.75" customHeight="1" x14ac:dyDescent="0.2">
      <c r="A10" s="79"/>
      <c r="B10" s="79"/>
      <c r="C10" s="79"/>
      <c r="D10" s="79"/>
      <c r="E10" s="79"/>
      <c r="F10" s="429"/>
      <c r="G10" s="80"/>
      <c r="H10" s="228" t="s">
        <v>12</v>
      </c>
      <c r="I10" s="62"/>
      <c r="J10" s="62"/>
      <c r="K10" s="62"/>
      <c r="L10" s="62"/>
      <c r="M10" s="6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c r="GD10" s="33"/>
      <c r="GE10" s="33"/>
      <c r="GF10" s="33"/>
      <c r="GG10" s="33"/>
      <c r="GH10" s="33"/>
      <c r="GI10" s="33"/>
      <c r="GJ10" s="33"/>
      <c r="GK10" s="33"/>
      <c r="GL10" s="33"/>
      <c r="GM10" s="33"/>
      <c r="GN10" s="33"/>
      <c r="GO10" s="33"/>
      <c r="GP10" s="33"/>
      <c r="GQ10" s="33"/>
      <c r="GR10" s="33"/>
      <c r="GS10" s="33"/>
      <c r="GT10" s="33"/>
      <c r="GU10" s="33"/>
      <c r="GV10" s="33"/>
      <c r="GW10" s="33"/>
      <c r="GX10" s="33"/>
      <c r="GY10" s="33"/>
      <c r="GZ10" s="33"/>
      <c r="HA10" s="33"/>
      <c r="HB10" s="33"/>
    </row>
    <row r="11" spans="1:210" s="9" customFormat="1" ht="36" customHeight="1" x14ac:dyDescent="0.2">
      <c r="A11" s="81"/>
      <c r="B11" s="478" t="s">
        <v>214</v>
      </c>
      <c r="C11" s="478"/>
      <c r="D11" s="478"/>
      <c r="E11" s="478"/>
      <c r="F11" s="430"/>
      <c r="G11" s="82"/>
      <c r="H11" s="227"/>
      <c r="I11" s="62"/>
      <c r="J11" s="62"/>
      <c r="K11" s="62"/>
      <c r="L11" s="62"/>
      <c r="M11" s="6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c r="GD11" s="33"/>
      <c r="GE11" s="33"/>
      <c r="GF11" s="33"/>
      <c r="GG11" s="33"/>
      <c r="GH11" s="33"/>
      <c r="GI11" s="33"/>
      <c r="GJ11" s="33"/>
      <c r="GK11" s="33"/>
      <c r="GL11" s="33"/>
      <c r="GM11" s="33"/>
      <c r="GN11" s="33"/>
      <c r="GO11" s="33"/>
      <c r="GP11" s="33"/>
      <c r="GQ11" s="33"/>
      <c r="GR11" s="33"/>
      <c r="GS11" s="33"/>
      <c r="GT11" s="33"/>
      <c r="GU11" s="33"/>
      <c r="GV11" s="33"/>
      <c r="GW11" s="33"/>
      <c r="GX11" s="33"/>
      <c r="GY11" s="33"/>
      <c r="GZ11" s="33"/>
      <c r="HA11" s="33"/>
      <c r="HB11" s="33"/>
    </row>
    <row r="12" spans="1:210" s="35" customFormat="1" ht="15" customHeight="1" x14ac:dyDescent="0.25">
      <c r="A12" s="152" t="s">
        <v>78</v>
      </c>
      <c r="B12" s="255"/>
      <c r="C12" s="255"/>
      <c r="D12" s="255"/>
      <c r="E12" s="154"/>
      <c r="F12" s="431"/>
      <c r="G12" s="156"/>
      <c r="H12" s="229"/>
      <c r="I12" s="40"/>
      <c r="J12" s="40"/>
      <c r="K12" s="40"/>
      <c r="L12" s="40"/>
      <c r="M12" s="41"/>
    </row>
    <row r="13" spans="1:210" s="34" customFormat="1" ht="15" customHeight="1" x14ac:dyDescent="0.25">
      <c r="A13" s="152"/>
      <c r="B13" s="153"/>
      <c r="C13" s="153"/>
      <c r="D13" s="153"/>
      <c r="E13" s="154"/>
      <c r="F13" s="432"/>
      <c r="G13" s="158"/>
      <c r="H13" s="230"/>
      <c r="I13" s="42"/>
      <c r="J13" s="42"/>
      <c r="K13" s="42"/>
      <c r="L13" s="42"/>
      <c r="M13" s="43"/>
    </row>
    <row r="14" spans="1:210" s="34" customFormat="1" ht="15" customHeight="1" x14ac:dyDescent="0.25">
      <c r="A14" s="106"/>
      <c r="B14" s="107"/>
      <c r="C14" s="107"/>
      <c r="D14" s="107"/>
      <c r="E14" s="108"/>
      <c r="F14" s="433"/>
      <c r="G14" s="87"/>
      <c r="H14" s="231"/>
      <c r="I14" s="26"/>
      <c r="J14" s="26"/>
      <c r="K14" s="26"/>
      <c r="L14" s="26"/>
      <c r="M14" s="27"/>
    </row>
    <row r="15" spans="1:210" s="34" customFormat="1" ht="15" customHeight="1" x14ac:dyDescent="0.25">
      <c r="A15" s="106"/>
      <c r="B15" s="78"/>
      <c r="C15" s="107"/>
      <c r="D15" s="107"/>
      <c r="E15" s="108"/>
      <c r="F15" s="434"/>
      <c r="G15" s="87"/>
      <c r="H15" s="231"/>
      <c r="I15" s="26"/>
      <c r="J15" s="26"/>
      <c r="K15" s="26"/>
      <c r="L15" s="26"/>
      <c r="M15" s="27"/>
    </row>
    <row r="16" spans="1:210" s="34" customFormat="1" ht="15" customHeight="1" x14ac:dyDescent="0.25">
      <c r="A16" s="106"/>
      <c r="B16" s="107"/>
      <c r="C16" s="107"/>
      <c r="D16" s="107"/>
      <c r="E16" s="108"/>
      <c r="F16" s="434"/>
      <c r="G16" s="87"/>
      <c r="H16" s="231"/>
      <c r="I16" s="26"/>
      <c r="J16" s="26"/>
      <c r="K16" s="26"/>
      <c r="L16" s="26"/>
      <c r="M16" s="27"/>
    </row>
    <row r="17" spans="1:210" s="9" customFormat="1" ht="15.75" customHeight="1" x14ac:dyDescent="0.25">
      <c r="A17" s="109"/>
      <c r="B17" s="375"/>
      <c r="C17" s="376"/>
      <c r="D17" s="377"/>
      <c r="E17" s="378"/>
      <c r="F17" s="435"/>
      <c r="G17" s="385"/>
      <c r="H17" s="231"/>
      <c r="I17" s="26"/>
      <c r="J17" s="62"/>
      <c r="K17" s="62"/>
      <c r="L17" s="62"/>
      <c r="M17" s="6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c r="FC17" s="33"/>
      <c r="FD17" s="33"/>
      <c r="FE17" s="33"/>
      <c r="FF17" s="33"/>
      <c r="FG17" s="33"/>
      <c r="FH17" s="33"/>
      <c r="FI17" s="33"/>
      <c r="FJ17" s="33"/>
      <c r="FK17" s="33"/>
      <c r="FL17" s="33"/>
      <c r="FM17" s="33"/>
      <c r="FN17" s="33"/>
      <c r="FO17" s="33"/>
      <c r="FP17" s="33"/>
      <c r="FQ17" s="33"/>
      <c r="FR17" s="33"/>
      <c r="FS17" s="33"/>
      <c r="FT17" s="33"/>
      <c r="FU17" s="33"/>
      <c r="FV17" s="33"/>
      <c r="FW17" s="33"/>
      <c r="FX17" s="33"/>
      <c r="FY17" s="33"/>
      <c r="FZ17" s="33"/>
      <c r="GA17" s="33"/>
      <c r="GB17" s="33"/>
      <c r="GC17" s="33"/>
      <c r="GD17" s="33"/>
      <c r="GE17" s="33"/>
      <c r="GF17" s="33"/>
      <c r="GG17" s="33"/>
      <c r="GH17" s="33"/>
      <c r="GI17" s="33"/>
      <c r="GJ17" s="33"/>
      <c r="GK17" s="33"/>
      <c r="GL17" s="33"/>
      <c r="GM17" s="33"/>
      <c r="GN17" s="33"/>
      <c r="GO17" s="33"/>
      <c r="GP17" s="33"/>
      <c r="GQ17" s="33"/>
      <c r="GR17" s="33"/>
      <c r="GS17" s="33"/>
      <c r="GT17" s="33"/>
      <c r="GU17" s="33"/>
      <c r="GV17" s="33"/>
      <c r="GW17" s="33"/>
      <c r="GX17" s="33"/>
      <c r="GY17" s="33"/>
      <c r="GZ17" s="33"/>
      <c r="HA17" s="33"/>
      <c r="HB17" s="33"/>
    </row>
    <row r="18" spans="1:210" s="9" customFormat="1" ht="30.95" customHeight="1" x14ac:dyDescent="0.25">
      <c r="A18" s="110"/>
      <c r="B18" s="379"/>
      <c r="C18" s="380" t="s">
        <v>48</v>
      </c>
      <c r="D18" s="381"/>
      <c r="E18" s="381"/>
      <c r="F18" s="388" t="s">
        <v>201</v>
      </c>
      <c r="G18" s="386"/>
      <c r="H18" s="231"/>
      <c r="I18" s="26"/>
      <c r="J18" s="62"/>
      <c r="K18" s="62"/>
      <c r="L18" s="62"/>
      <c r="M18" s="6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c r="FC18" s="33"/>
      <c r="FD18" s="33"/>
      <c r="FE18" s="33"/>
      <c r="FF18" s="33"/>
      <c r="FG18" s="33"/>
      <c r="FH18" s="33"/>
      <c r="FI18" s="33"/>
      <c r="FJ18" s="33"/>
      <c r="FK18" s="33"/>
      <c r="FL18" s="33"/>
      <c r="FM18" s="33"/>
      <c r="FN18" s="33"/>
      <c r="FO18" s="33"/>
      <c r="FP18" s="33"/>
      <c r="FQ18" s="33"/>
      <c r="FR18" s="33"/>
      <c r="FS18" s="33"/>
      <c r="FT18" s="33"/>
      <c r="FU18" s="33"/>
      <c r="FV18" s="33"/>
      <c r="FW18" s="33"/>
      <c r="FX18" s="33"/>
      <c r="FY18" s="33"/>
      <c r="FZ18" s="33"/>
      <c r="GA18" s="33"/>
      <c r="GB18" s="33"/>
      <c r="GC18" s="33"/>
      <c r="GD18" s="33"/>
      <c r="GE18" s="33"/>
      <c r="GF18" s="33"/>
      <c r="GG18" s="33"/>
      <c r="GH18" s="33"/>
      <c r="GI18" s="33"/>
      <c r="GJ18" s="33"/>
      <c r="GK18" s="33"/>
      <c r="GL18" s="33"/>
      <c r="GM18" s="33"/>
      <c r="GN18" s="33"/>
      <c r="GO18" s="33"/>
      <c r="GP18" s="33"/>
      <c r="GQ18" s="33"/>
      <c r="GR18" s="33"/>
      <c r="GS18" s="33"/>
      <c r="GT18" s="33"/>
      <c r="GU18" s="33"/>
      <c r="GV18" s="33"/>
      <c r="GW18" s="33"/>
      <c r="GX18" s="33"/>
      <c r="GY18" s="33"/>
      <c r="GZ18" s="33"/>
      <c r="HA18" s="33"/>
      <c r="HB18" s="33"/>
    </row>
    <row r="19" spans="1:210" s="9" customFormat="1" ht="15.75" customHeight="1" x14ac:dyDescent="0.25">
      <c r="A19" s="110"/>
      <c r="B19" s="379"/>
      <c r="C19" s="382"/>
      <c r="D19" s="381"/>
      <c r="E19" s="381"/>
      <c r="F19" s="436" t="s">
        <v>202</v>
      </c>
      <c r="G19" s="386"/>
      <c r="H19" s="231"/>
      <c r="I19" s="26"/>
      <c r="J19" s="62"/>
      <c r="K19" s="62"/>
      <c r="L19" s="62"/>
      <c r="M19" s="6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c r="FC19" s="33"/>
      <c r="FD19" s="33"/>
      <c r="FE19" s="33"/>
      <c r="FF19" s="33"/>
      <c r="FG19" s="33"/>
      <c r="FH19" s="33"/>
      <c r="FI19" s="33"/>
      <c r="FJ19" s="33"/>
      <c r="FK19" s="33"/>
      <c r="FL19" s="33"/>
      <c r="FM19" s="33"/>
      <c r="FN19" s="33"/>
      <c r="FO19" s="33"/>
      <c r="FP19" s="33"/>
      <c r="FQ19" s="33"/>
      <c r="FR19" s="33"/>
      <c r="FS19" s="33"/>
      <c r="FT19" s="33"/>
      <c r="FU19" s="33"/>
      <c r="FV19" s="33"/>
      <c r="FW19" s="33"/>
      <c r="FX19" s="33"/>
      <c r="FY19" s="33"/>
      <c r="FZ19" s="33"/>
      <c r="GA19" s="33"/>
      <c r="GB19" s="33"/>
      <c r="GC19" s="33"/>
      <c r="GD19" s="33"/>
      <c r="GE19" s="33"/>
      <c r="GF19" s="33"/>
      <c r="GG19" s="33"/>
      <c r="GH19" s="33"/>
      <c r="GI19" s="33"/>
      <c r="GJ19" s="33"/>
      <c r="GK19" s="33"/>
      <c r="GL19" s="33"/>
      <c r="GM19" s="33"/>
      <c r="GN19" s="33"/>
      <c r="GO19" s="33"/>
      <c r="GP19" s="33"/>
      <c r="GQ19" s="33"/>
      <c r="GR19" s="33"/>
      <c r="GS19" s="33"/>
      <c r="GT19" s="33"/>
      <c r="GU19" s="33"/>
      <c r="GV19" s="33"/>
      <c r="GW19" s="33"/>
      <c r="GX19" s="33"/>
      <c r="GY19" s="33"/>
      <c r="GZ19" s="33"/>
      <c r="HA19" s="33"/>
      <c r="HB19" s="33"/>
    </row>
    <row r="20" spans="1:210" s="9" customFormat="1" ht="30.95" customHeight="1" x14ac:dyDescent="0.25">
      <c r="A20" s="110"/>
      <c r="B20" s="379"/>
      <c r="C20" s="380" t="s">
        <v>49</v>
      </c>
      <c r="D20" s="381"/>
      <c r="E20" s="381"/>
      <c r="F20" s="389">
        <v>40858</v>
      </c>
      <c r="G20" s="386"/>
      <c r="H20" s="371"/>
      <c r="I20" s="26"/>
      <c r="J20" s="62"/>
      <c r="K20" s="62"/>
      <c r="L20" s="62"/>
      <c r="M20" s="6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3"/>
      <c r="EP20" s="33"/>
      <c r="EQ20" s="33"/>
      <c r="ER20" s="33"/>
      <c r="ES20" s="33"/>
      <c r="ET20" s="33"/>
      <c r="EU20" s="33"/>
      <c r="EV20" s="33"/>
      <c r="EW20" s="33"/>
      <c r="EX20" s="33"/>
      <c r="EY20" s="33"/>
      <c r="EZ20" s="33"/>
      <c r="FA20" s="33"/>
      <c r="FB20" s="33"/>
      <c r="FC20" s="33"/>
      <c r="FD20" s="33"/>
      <c r="FE20" s="33"/>
      <c r="FF20" s="33"/>
      <c r="FG20" s="33"/>
      <c r="FH20" s="33"/>
      <c r="FI20" s="33"/>
      <c r="FJ20" s="33"/>
      <c r="FK20" s="33"/>
      <c r="FL20" s="33"/>
      <c r="FM20" s="33"/>
      <c r="FN20" s="33"/>
      <c r="FO20" s="33"/>
      <c r="FP20" s="33"/>
      <c r="FQ20" s="33"/>
      <c r="FR20" s="33"/>
      <c r="FS20" s="33"/>
      <c r="FT20" s="33"/>
      <c r="FU20" s="33"/>
      <c r="FV20" s="33"/>
      <c r="FW20" s="33"/>
      <c r="FX20" s="33"/>
      <c r="FY20" s="33"/>
      <c r="FZ20" s="33"/>
      <c r="GA20" s="33"/>
      <c r="GB20" s="33"/>
      <c r="GC20" s="33"/>
      <c r="GD20" s="33"/>
      <c r="GE20" s="33"/>
      <c r="GF20" s="33"/>
      <c r="GG20" s="33"/>
      <c r="GH20" s="33"/>
      <c r="GI20" s="33"/>
      <c r="GJ20" s="33"/>
      <c r="GK20" s="33"/>
      <c r="GL20" s="33"/>
      <c r="GM20" s="33"/>
      <c r="GN20" s="33"/>
      <c r="GO20" s="33"/>
      <c r="GP20" s="33"/>
      <c r="GQ20" s="33"/>
      <c r="GR20" s="33"/>
      <c r="GS20" s="33"/>
      <c r="GT20" s="33"/>
      <c r="GU20" s="33"/>
      <c r="GV20" s="33"/>
      <c r="GW20" s="33"/>
      <c r="GX20" s="33"/>
      <c r="GY20" s="33"/>
      <c r="GZ20" s="33"/>
      <c r="HA20" s="33"/>
      <c r="HB20" s="33"/>
    </row>
    <row r="21" spans="1:210" s="9" customFormat="1" ht="15.75" customHeight="1" x14ac:dyDescent="0.25">
      <c r="A21" s="110"/>
      <c r="B21" s="379"/>
      <c r="C21" s="382"/>
      <c r="D21" s="381"/>
      <c r="E21" s="381"/>
      <c r="F21" s="437"/>
      <c r="G21" s="386"/>
      <c r="H21" s="231"/>
      <c r="I21" s="26"/>
      <c r="J21" s="62"/>
      <c r="K21" s="62"/>
      <c r="L21" s="62"/>
      <c r="M21" s="6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c r="EP21" s="33"/>
      <c r="EQ21" s="33"/>
      <c r="ER21" s="33"/>
      <c r="ES21" s="33"/>
      <c r="ET21" s="33"/>
      <c r="EU21" s="33"/>
      <c r="EV21" s="33"/>
      <c r="EW21" s="33"/>
      <c r="EX21" s="33"/>
      <c r="EY21" s="33"/>
      <c r="EZ21" s="33"/>
      <c r="FA21" s="33"/>
      <c r="FB21" s="33"/>
      <c r="FC21" s="33"/>
      <c r="FD21" s="33"/>
      <c r="FE21" s="33"/>
      <c r="FF21" s="33"/>
      <c r="FG21" s="33"/>
      <c r="FH21" s="33"/>
      <c r="FI21" s="33"/>
      <c r="FJ21" s="33"/>
      <c r="FK21" s="33"/>
      <c r="FL21" s="33"/>
      <c r="FM21" s="33"/>
      <c r="FN21" s="33"/>
      <c r="FO21" s="33"/>
      <c r="FP21" s="33"/>
      <c r="FQ21" s="33"/>
      <c r="FR21" s="33"/>
      <c r="FS21" s="33"/>
      <c r="FT21" s="33"/>
      <c r="FU21" s="33"/>
      <c r="FV21" s="33"/>
      <c r="FW21" s="33"/>
      <c r="FX21" s="33"/>
      <c r="FY21" s="33"/>
      <c r="FZ21" s="33"/>
      <c r="GA21" s="33"/>
      <c r="GB21" s="33"/>
      <c r="GC21" s="33"/>
      <c r="GD21" s="33"/>
      <c r="GE21" s="33"/>
      <c r="GF21" s="33"/>
      <c r="GG21" s="33"/>
      <c r="GH21" s="33"/>
      <c r="GI21" s="33"/>
      <c r="GJ21" s="33"/>
      <c r="GK21" s="33"/>
      <c r="GL21" s="33"/>
      <c r="GM21" s="33"/>
      <c r="GN21" s="33"/>
      <c r="GO21" s="33"/>
      <c r="GP21" s="33"/>
      <c r="GQ21" s="33"/>
      <c r="GR21" s="33"/>
      <c r="GS21" s="33"/>
      <c r="GT21" s="33"/>
      <c r="GU21" s="33"/>
      <c r="GV21" s="33"/>
      <c r="GW21" s="33"/>
      <c r="GX21" s="33"/>
      <c r="GY21" s="33"/>
      <c r="GZ21" s="33"/>
      <c r="HA21" s="33"/>
      <c r="HB21" s="33"/>
    </row>
    <row r="22" spans="1:210" s="9" customFormat="1" ht="30.95" customHeight="1" x14ac:dyDescent="0.25">
      <c r="A22" s="110"/>
      <c r="B22" s="379"/>
      <c r="C22" s="380" t="s">
        <v>50</v>
      </c>
      <c r="D22" s="381"/>
      <c r="E22" s="381"/>
      <c r="F22" s="390" t="s">
        <v>203</v>
      </c>
      <c r="G22" s="386"/>
      <c r="H22" s="231"/>
      <c r="I22" s="26"/>
      <c r="J22" s="62"/>
      <c r="K22" s="62"/>
      <c r="L22" s="62"/>
      <c r="M22" s="6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33"/>
      <c r="EI22" s="33"/>
      <c r="EJ22" s="33"/>
      <c r="EK22" s="33"/>
      <c r="EL22" s="33"/>
      <c r="EM22" s="33"/>
      <c r="EN22" s="33"/>
      <c r="EO22" s="33"/>
      <c r="EP22" s="33"/>
      <c r="EQ22" s="33"/>
      <c r="ER22" s="33"/>
      <c r="ES22" s="33"/>
      <c r="ET22" s="33"/>
      <c r="EU22" s="33"/>
      <c r="EV22" s="33"/>
      <c r="EW22" s="33"/>
      <c r="EX22" s="33"/>
      <c r="EY22" s="33"/>
      <c r="EZ22" s="33"/>
      <c r="FA22" s="33"/>
      <c r="FB22" s="33"/>
      <c r="FC22" s="33"/>
      <c r="FD22" s="33"/>
      <c r="FE22" s="33"/>
      <c r="FF22" s="33"/>
      <c r="FG22" s="33"/>
      <c r="FH22" s="33"/>
      <c r="FI22" s="33"/>
      <c r="FJ22" s="33"/>
      <c r="FK22" s="33"/>
      <c r="FL22" s="33"/>
      <c r="FM22" s="33"/>
      <c r="FN22" s="33"/>
      <c r="FO22" s="33"/>
      <c r="FP22" s="33"/>
      <c r="FQ22" s="33"/>
      <c r="FR22" s="33"/>
      <c r="FS22" s="33"/>
      <c r="FT22" s="33"/>
      <c r="FU22" s="33"/>
      <c r="FV22" s="33"/>
      <c r="FW22" s="33"/>
      <c r="FX22" s="33"/>
      <c r="FY22" s="33"/>
      <c r="FZ22" s="33"/>
      <c r="GA22" s="33"/>
      <c r="GB22" s="33"/>
      <c r="GC22" s="33"/>
      <c r="GD22" s="33"/>
      <c r="GE22" s="33"/>
      <c r="GF22" s="33"/>
      <c r="GG22" s="33"/>
      <c r="GH22" s="33"/>
      <c r="GI22" s="33"/>
      <c r="GJ22" s="33"/>
      <c r="GK22" s="33"/>
      <c r="GL22" s="33"/>
      <c r="GM22" s="33"/>
      <c r="GN22" s="33"/>
      <c r="GO22" s="33"/>
      <c r="GP22" s="33"/>
      <c r="GQ22" s="33"/>
      <c r="GR22" s="33"/>
      <c r="GS22" s="33"/>
      <c r="GT22" s="33"/>
      <c r="GU22" s="33"/>
      <c r="GV22" s="33"/>
      <c r="GW22" s="33"/>
      <c r="GX22" s="33"/>
      <c r="GY22" s="33"/>
      <c r="GZ22" s="33"/>
      <c r="HA22" s="33"/>
      <c r="HB22" s="33"/>
    </row>
    <row r="23" spans="1:210" s="9" customFormat="1" ht="15.75" customHeight="1" x14ac:dyDescent="0.25">
      <c r="A23" s="110"/>
      <c r="B23" s="379"/>
      <c r="C23" s="382"/>
      <c r="D23" s="381"/>
      <c r="E23" s="381"/>
      <c r="F23" s="437"/>
      <c r="G23" s="386"/>
      <c r="H23" s="231"/>
      <c r="I23" s="26"/>
      <c r="J23" s="62"/>
      <c r="K23" s="62"/>
      <c r="L23" s="62"/>
      <c r="M23" s="6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33"/>
      <c r="EI23" s="33"/>
      <c r="EJ23" s="33"/>
      <c r="EK23" s="33"/>
      <c r="EL23" s="33"/>
      <c r="EM23" s="33"/>
      <c r="EN23" s="33"/>
      <c r="EO23" s="33"/>
      <c r="EP23" s="33"/>
      <c r="EQ23" s="33"/>
      <c r="ER23" s="33"/>
      <c r="ES23" s="33"/>
      <c r="ET23" s="33"/>
      <c r="EU23" s="33"/>
      <c r="EV23" s="33"/>
      <c r="EW23" s="33"/>
      <c r="EX23" s="33"/>
      <c r="EY23" s="33"/>
      <c r="EZ23" s="33"/>
      <c r="FA23" s="33"/>
      <c r="FB23" s="33"/>
      <c r="FC23" s="33"/>
      <c r="FD23" s="33"/>
      <c r="FE23" s="33"/>
      <c r="FF23" s="33"/>
      <c r="FG23" s="33"/>
      <c r="FH23" s="33"/>
      <c r="FI23" s="33"/>
      <c r="FJ23" s="33"/>
      <c r="FK23" s="33"/>
      <c r="FL23" s="33"/>
      <c r="FM23" s="33"/>
      <c r="FN23" s="33"/>
      <c r="FO23" s="33"/>
      <c r="FP23" s="33"/>
      <c r="FQ23" s="33"/>
      <c r="FR23" s="33"/>
      <c r="FS23" s="33"/>
      <c r="FT23" s="33"/>
      <c r="FU23" s="33"/>
      <c r="FV23" s="33"/>
      <c r="FW23" s="33"/>
      <c r="FX23" s="33"/>
      <c r="FY23" s="33"/>
      <c r="FZ23" s="33"/>
      <c r="GA23" s="33"/>
      <c r="GB23" s="33"/>
      <c r="GC23" s="33"/>
      <c r="GD23" s="33"/>
      <c r="GE23" s="33"/>
      <c r="GF23" s="33"/>
      <c r="GG23" s="33"/>
      <c r="GH23" s="33"/>
      <c r="GI23" s="33"/>
      <c r="GJ23" s="33"/>
      <c r="GK23" s="33"/>
      <c r="GL23" s="33"/>
      <c r="GM23" s="33"/>
      <c r="GN23" s="33"/>
      <c r="GO23" s="33"/>
      <c r="GP23" s="33"/>
      <c r="GQ23" s="33"/>
      <c r="GR23" s="33"/>
      <c r="GS23" s="33"/>
      <c r="GT23" s="33"/>
      <c r="GU23" s="33"/>
      <c r="GV23" s="33"/>
      <c r="GW23" s="33"/>
      <c r="GX23" s="33"/>
      <c r="GY23" s="33"/>
      <c r="GZ23" s="33"/>
      <c r="HA23" s="33"/>
      <c r="HB23" s="33"/>
    </row>
    <row r="24" spans="1:210" s="9" customFormat="1" ht="30.95" customHeight="1" x14ac:dyDescent="0.25">
      <c r="A24" s="110"/>
      <c r="B24" s="379"/>
      <c r="C24" s="380" t="s">
        <v>51</v>
      </c>
      <c r="D24" s="381"/>
      <c r="E24" s="381"/>
      <c r="F24" s="390" t="s">
        <v>203</v>
      </c>
      <c r="G24" s="386"/>
      <c r="H24" s="231"/>
      <c r="I24" s="26"/>
      <c r="J24" s="62"/>
      <c r="K24" s="62"/>
      <c r="L24" s="62"/>
      <c r="M24" s="6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33"/>
      <c r="EI24" s="33"/>
      <c r="EJ24" s="33"/>
      <c r="EK24" s="33"/>
      <c r="EL24" s="33"/>
      <c r="EM24" s="33"/>
      <c r="EN24" s="33"/>
      <c r="EO24" s="33"/>
      <c r="EP24" s="33"/>
      <c r="EQ24" s="33"/>
      <c r="ER24" s="33"/>
      <c r="ES24" s="33"/>
      <c r="ET24" s="33"/>
      <c r="EU24" s="33"/>
      <c r="EV24" s="33"/>
      <c r="EW24" s="33"/>
      <c r="EX24" s="33"/>
      <c r="EY24" s="33"/>
      <c r="EZ24" s="33"/>
      <c r="FA24" s="33"/>
      <c r="FB24" s="33"/>
      <c r="FC24" s="33"/>
      <c r="FD24" s="33"/>
      <c r="FE24" s="33"/>
      <c r="FF24" s="33"/>
      <c r="FG24" s="33"/>
      <c r="FH24" s="33"/>
      <c r="FI24" s="33"/>
      <c r="FJ24" s="33"/>
      <c r="FK24" s="33"/>
      <c r="FL24" s="33"/>
      <c r="FM24" s="33"/>
      <c r="FN24" s="33"/>
      <c r="FO24" s="33"/>
      <c r="FP24" s="33"/>
      <c r="FQ24" s="33"/>
      <c r="FR24" s="33"/>
      <c r="FS24" s="33"/>
      <c r="FT24" s="33"/>
      <c r="FU24" s="33"/>
      <c r="FV24" s="33"/>
      <c r="FW24" s="33"/>
      <c r="FX24" s="33"/>
      <c r="FY24" s="33"/>
      <c r="FZ24" s="33"/>
      <c r="GA24" s="33"/>
      <c r="GB24" s="33"/>
      <c r="GC24" s="33"/>
      <c r="GD24" s="33"/>
      <c r="GE24" s="33"/>
      <c r="GF24" s="33"/>
      <c r="GG24" s="33"/>
      <c r="GH24" s="33"/>
      <c r="GI24" s="33"/>
      <c r="GJ24" s="33"/>
      <c r="GK24" s="33"/>
      <c r="GL24" s="33"/>
      <c r="GM24" s="33"/>
      <c r="GN24" s="33"/>
      <c r="GO24" s="33"/>
      <c r="GP24" s="33"/>
      <c r="GQ24" s="33"/>
      <c r="GR24" s="33"/>
      <c r="GS24" s="33"/>
      <c r="GT24" s="33"/>
      <c r="GU24" s="33"/>
      <c r="GV24" s="33"/>
      <c r="GW24" s="33"/>
      <c r="GX24" s="33"/>
      <c r="GY24" s="33"/>
      <c r="GZ24" s="33"/>
      <c r="HA24" s="33"/>
      <c r="HB24" s="33"/>
    </row>
    <row r="25" spans="1:210" s="9" customFormat="1" ht="15.75" customHeight="1" x14ac:dyDescent="0.25">
      <c r="A25" s="110"/>
      <c r="B25" s="383"/>
      <c r="C25" s="384"/>
      <c r="D25" s="384"/>
      <c r="E25" s="384"/>
      <c r="F25" s="438"/>
      <c r="G25" s="387"/>
      <c r="H25" s="231"/>
      <c r="I25" s="26"/>
      <c r="J25" s="62"/>
      <c r="K25" s="62"/>
      <c r="L25" s="62"/>
      <c r="M25" s="6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3"/>
      <c r="EK25" s="33"/>
      <c r="EL25" s="33"/>
      <c r="EM25" s="33"/>
      <c r="EN25" s="33"/>
      <c r="EO25" s="33"/>
      <c r="EP25" s="33"/>
      <c r="EQ25" s="33"/>
      <c r="ER25" s="33"/>
      <c r="ES25" s="33"/>
      <c r="ET25" s="33"/>
      <c r="EU25" s="33"/>
      <c r="EV25" s="33"/>
      <c r="EW25" s="33"/>
      <c r="EX25" s="33"/>
      <c r="EY25" s="33"/>
      <c r="EZ25" s="33"/>
      <c r="FA25" s="33"/>
      <c r="FB25" s="33"/>
      <c r="FC25" s="33"/>
      <c r="FD25" s="33"/>
      <c r="FE25" s="33"/>
      <c r="FF25" s="33"/>
      <c r="FG25" s="33"/>
      <c r="FH25" s="33"/>
      <c r="FI25" s="33"/>
      <c r="FJ25" s="33"/>
      <c r="FK25" s="33"/>
      <c r="FL25" s="33"/>
      <c r="FM25" s="33"/>
      <c r="FN25" s="33"/>
      <c r="FO25" s="33"/>
      <c r="FP25" s="33"/>
      <c r="FQ25" s="33"/>
      <c r="FR25" s="33"/>
      <c r="FS25" s="33"/>
      <c r="FT25" s="33"/>
      <c r="FU25" s="33"/>
      <c r="FV25" s="33"/>
      <c r="FW25" s="33"/>
      <c r="FX25" s="33"/>
      <c r="FY25" s="33"/>
      <c r="FZ25" s="33"/>
      <c r="GA25" s="33"/>
      <c r="GB25" s="33"/>
      <c r="GC25" s="33"/>
      <c r="GD25" s="33"/>
      <c r="GE25" s="33"/>
      <c r="GF25" s="33"/>
      <c r="GG25" s="33"/>
      <c r="GH25" s="33"/>
      <c r="GI25" s="33"/>
      <c r="GJ25" s="33"/>
      <c r="GK25" s="33"/>
      <c r="GL25" s="33"/>
      <c r="GM25" s="33"/>
      <c r="GN25" s="33"/>
      <c r="GO25" s="33"/>
      <c r="GP25" s="33"/>
      <c r="GQ25" s="33"/>
      <c r="GR25" s="33"/>
      <c r="GS25" s="33"/>
      <c r="GT25" s="33"/>
      <c r="GU25" s="33"/>
      <c r="GV25" s="33"/>
      <c r="GW25" s="33"/>
      <c r="GX25" s="33"/>
      <c r="GY25" s="33"/>
      <c r="GZ25" s="33"/>
      <c r="HA25" s="33"/>
      <c r="HB25" s="33"/>
    </row>
    <row r="26" spans="1:210" s="9" customFormat="1" ht="15.75" customHeight="1" x14ac:dyDescent="0.25">
      <c r="A26" s="110"/>
      <c r="B26" s="111"/>
      <c r="C26" s="110"/>
      <c r="D26" s="112"/>
      <c r="E26" s="109"/>
      <c r="F26" s="439"/>
      <c r="G26" s="79"/>
      <c r="H26" s="227"/>
      <c r="I26" s="62"/>
      <c r="J26" s="62"/>
      <c r="K26" s="62"/>
      <c r="L26" s="62"/>
      <c r="M26" s="6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33"/>
      <c r="EN26" s="33"/>
      <c r="EO26" s="33"/>
      <c r="EP26" s="33"/>
      <c r="EQ26" s="33"/>
      <c r="ER26" s="33"/>
      <c r="ES26" s="33"/>
      <c r="ET26" s="33"/>
      <c r="EU26" s="33"/>
      <c r="EV26" s="33"/>
      <c r="EW26" s="33"/>
      <c r="EX26" s="33"/>
      <c r="EY26" s="33"/>
      <c r="EZ26" s="33"/>
      <c r="FA26" s="33"/>
      <c r="FB26" s="33"/>
      <c r="FC26" s="33"/>
      <c r="FD26" s="33"/>
      <c r="FE26" s="33"/>
      <c r="FF26" s="33"/>
      <c r="FG26" s="33"/>
      <c r="FH26" s="33"/>
      <c r="FI26" s="33"/>
      <c r="FJ26" s="33"/>
      <c r="FK26" s="33"/>
      <c r="FL26" s="33"/>
      <c r="FM26" s="33"/>
      <c r="FN26" s="33"/>
      <c r="FO26" s="33"/>
      <c r="FP26" s="33"/>
      <c r="FQ26" s="33"/>
      <c r="FR26" s="33"/>
      <c r="FS26" s="33"/>
      <c r="FT26" s="33"/>
      <c r="FU26" s="33"/>
      <c r="FV26" s="33"/>
      <c r="FW26" s="33"/>
      <c r="FX26" s="33"/>
      <c r="FY26" s="33"/>
      <c r="FZ26" s="33"/>
      <c r="GA26" s="33"/>
      <c r="GB26" s="33"/>
      <c r="GC26" s="33"/>
      <c r="GD26" s="33"/>
      <c r="GE26" s="33"/>
      <c r="GF26" s="33"/>
      <c r="GG26" s="33"/>
      <c r="GH26" s="33"/>
      <c r="GI26" s="33"/>
      <c r="GJ26" s="33"/>
      <c r="GK26" s="33"/>
      <c r="GL26" s="33"/>
      <c r="GM26" s="33"/>
      <c r="GN26" s="33"/>
      <c r="GO26" s="33"/>
      <c r="GP26" s="33"/>
      <c r="GQ26" s="33"/>
      <c r="GR26" s="33"/>
      <c r="GS26" s="33"/>
      <c r="GT26" s="33"/>
      <c r="GU26" s="33"/>
      <c r="GV26" s="33"/>
      <c r="GW26" s="33"/>
      <c r="GX26" s="33"/>
      <c r="GY26" s="33"/>
      <c r="GZ26" s="33"/>
      <c r="HA26" s="33"/>
      <c r="HB26" s="33"/>
    </row>
    <row r="27" spans="1:210" s="35" customFormat="1" ht="15.75" customHeight="1" x14ac:dyDescent="0.25">
      <c r="A27" s="119" t="s">
        <v>76</v>
      </c>
      <c r="B27" s="120"/>
      <c r="C27" s="120"/>
      <c r="D27" s="120"/>
      <c r="E27" s="121"/>
      <c r="F27" s="440"/>
      <c r="G27" s="123"/>
      <c r="H27" s="123"/>
      <c r="I27" s="123"/>
      <c r="J27" s="123"/>
      <c r="K27" s="123"/>
      <c r="L27" s="123"/>
      <c r="M27" s="123"/>
    </row>
    <row r="28" spans="1:210" s="34" customFormat="1" ht="15.75" customHeight="1" x14ac:dyDescent="0.25">
      <c r="A28" s="119"/>
      <c r="B28" s="120"/>
      <c r="C28" s="120"/>
      <c r="D28" s="120"/>
      <c r="E28" s="121"/>
      <c r="F28" s="440"/>
      <c r="G28" s="124"/>
      <c r="H28" s="124"/>
      <c r="I28" s="124"/>
      <c r="J28" s="124"/>
      <c r="K28" s="124"/>
      <c r="L28" s="124"/>
      <c r="M28" s="124"/>
    </row>
    <row r="29" spans="1:210" s="22" customFormat="1" ht="15.75" customHeight="1" x14ac:dyDescent="0.25">
      <c r="A29" s="106"/>
      <c r="B29" s="107"/>
      <c r="C29" s="107"/>
      <c r="D29" s="107"/>
      <c r="E29" s="108"/>
      <c r="F29" s="441"/>
      <c r="G29" s="86"/>
      <c r="H29" s="86"/>
      <c r="I29" s="86"/>
      <c r="J29" s="86"/>
      <c r="K29" s="86"/>
      <c r="L29" s="86"/>
      <c r="M29" s="86"/>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34"/>
      <c r="CX29" s="34"/>
      <c r="CY29" s="34"/>
      <c r="CZ29" s="34"/>
      <c r="DA29" s="34"/>
      <c r="DB29" s="34"/>
      <c r="DC29" s="34"/>
      <c r="DD29" s="34"/>
      <c r="DE29" s="34"/>
      <c r="DF29" s="34"/>
      <c r="DG29" s="34"/>
      <c r="DH29" s="34"/>
      <c r="DI29" s="34"/>
      <c r="DJ29" s="34"/>
      <c r="DK29" s="34"/>
      <c r="DL29" s="34"/>
      <c r="DM29" s="34"/>
      <c r="DN29" s="34"/>
      <c r="DO29" s="34"/>
      <c r="DP29" s="34"/>
      <c r="DQ29" s="34"/>
      <c r="DR29" s="34"/>
      <c r="DS29" s="34"/>
      <c r="DT29" s="34"/>
      <c r="DU29" s="34"/>
      <c r="DV29" s="34"/>
      <c r="DW29" s="34"/>
      <c r="DX29" s="34"/>
      <c r="DY29" s="34"/>
      <c r="DZ29" s="34"/>
      <c r="EA29" s="34"/>
      <c r="EB29" s="34"/>
      <c r="EC29" s="34"/>
      <c r="ED29" s="34"/>
      <c r="EE29" s="34"/>
      <c r="EF29" s="34"/>
      <c r="EG29" s="34"/>
      <c r="EH29" s="34"/>
      <c r="EI29" s="34"/>
      <c r="EJ29" s="34"/>
      <c r="EK29" s="34"/>
      <c r="EL29" s="34"/>
      <c r="EM29" s="34"/>
      <c r="EN29" s="34"/>
      <c r="EO29" s="34"/>
      <c r="EP29" s="34"/>
      <c r="EQ29" s="34"/>
      <c r="ER29" s="34"/>
      <c r="ES29" s="34"/>
      <c r="ET29" s="34"/>
      <c r="EU29" s="34"/>
      <c r="EV29" s="34"/>
      <c r="EW29" s="34"/>
      <c r="EX29" s="34"/>
      <c r="EY29" s="34"/>
      <c r="EZ29" s="34"/>
      <c r="FA29" s="34"/>
      <c r="FB29" s="34"/>
      <c r="FC29" s="34"/>
      <c r="FD29" s="34"/>
      <c r="FE29" s="34"/>
      <c r="FF29" s="34"/>
      <c r="FG29" s="34"/>
      <c r="FH29" s="34"/>
      <c r="FI29" s="34"/>
      <c r="FJ29" s="34"/>
      <c r="FK29" s="34"/>
      <c r="FL29" s="34"/>
      <c r="FM29" s="34"/>
      <c r="FN29" s="34"/>
      <c r="FO29" s="34"/>
      <c r="FP29" s="34"/>
      <c r="FQ29" s="34"/>
      <c r="FR29" s="34"/>
      <c r="FS29" s="34"/>
      <c r="FT29" s="34"/>
      <c r="FU29" s="34"/>
      <c r="FV29" s="34"/>
      <c r="FW29" s="34"/>
      <c r="FX29" s="34"/>
      <c r="FY29" s="34"/>
      <c r="FZ29" s="34"/>
      <c r="GA29" s="34"/>
      <c r="GB29" s="34"/>
      <c r="GC29" s="34"/>
      <c r="GD29" s="34"/>
      <c r="GE29" s="34"/>
      <c r="GF29" s="34"/>
      <c r="GG29" s="34"/>
      <c r="GH29" s="34"/>
      <c r="GI29" s="34"/>
      <c r="GJ29" s="34"/>
      <c r="GK29" s="34"/>
      <c r="GL29" s="34"/>
      <c r="GM29" s="34"/>
      <c r="GN29" s="34"/>
      <c r="GO29" s="34"/>
      <c r="GP29" s="34"/>
      <c r="GQ29" s="34"/>
      <c r="GR29" s="34"/>
      <c r="GS29" s="34"/>
      <c r="GT29" s="34"/>
      <c r="GU29" s="34"/>
      <c r="GV29" s="34"/>
      <c r="GW29" s="34"/>
      <c r="GX29" s="34"/>
      <c r="GY29" s="34"/>
      <c r="GZ29" s="34"/>
      <c r="HA29" s="34"/>
      <c r="HB29" s="34"/>
    </row>
    <row r="30" spans="1:210" ht="15.75" customHeight="1" x14ac:dyDescent="0.25">
      <c r="A30" s="37"/>
      <c r="B30" s="45"/>
      <c r="C30" s="66"/>
      <c r="D30" s="45"/>
      <c r="E30" s="66"/>
      <c r="F30" s="442"/>
      <c r="G30" s="66"/>
      <c r="H30" s="301" t="s">
        <v>19</v>
      </c>
      <c r="I30" s="302" t="s">
        <v>29</v>
      </c>
      <c r="J30" s="302" t="s">
        <v>35</v>
      </c>
      <c r="K30" s="302" t="s">
        <v>36</v>
      </c>
      <c r="L30" s="302"/>
      <c r="M30" s="302" t="s">
        <v>34</v>
      </c>
    </row>
    <row r="31" spans="1:210" ht="15.75" customHeight="1" x14ac:dyDescent="0.25">
      <c r="A31" s="37"/>
      <c r="B31" s="37"/>
      <c r="C31" s="37"/>
      <c r="D31" s="114"/>
      <c r="E31" s="115"/>
      <c r="F31" s="443"/>
      <c r="G31" s="91"/>
      <c r="H31" s="277">
        <f>+H34*K34+H46*K46+H56*K56+H66*K66</f>
        <v>0.99999999999999989</v>
      </c>
      <c r="I31" s="66"/>
      <c r="J31" s="66"/>
      <c r="K31" s="66"/>
      <c r="L31" s="66"/>
      <c r="M31" s="233">
        <f>+AVERAGE(M34,M46,M56,M66)</f>
        <v>10</v>
      </c>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row>
    <row r="32" spans="1:210" ht="15.75" customHeight="1" x14ac:dyDescent="0.25">
      <c r="A32" s="37"/>
      <c r="B32" s="125"/>
      <c r="C32" s="126"/>
      <c r="D32" s="127"/>
      <c r="E32" s="128"/>
      <c r="F32" s="392"/>
      <c r="G32" s="130"/>
      <c r="H32" s="236"/>
      <c r="I32" s="312">
        <f>+IF($F$40="DA",SUM($I$36:$I$44),SUM($I$36,$I$38,$I$44))</f>
        <v>9</v>
      </c>
      <c r="J32" s="303"/>
      <c r="K32" s="303"/>
      <c r="L32" s="303"/>
      <c r="M32" s="304"/>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row>
    <row r="33" spans="1:210" ht="15.75" customHeight="1" x14ac:dyDescent="0.25">
      <c r="A33" s="37"/>
      <c r="B33" s="131"/>
      <c r="C33" s="269"/>
      <c r="D33" s="150"/>
      <c r="E33" s="259"/>
      <c r="F33" s="393"/>
      <c r="G33" s="136"/>
      <c r="H33" s="48"/>
      <c r="I33" s="316"/>
      <c r="J33" s="305"/>
      <c r="K33" s="305"/>
      <c r="L33" s="305"/>
      <c r="M33" s="306"/>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row>
    <row r="34" spans="1:210" ht="15.75" customHeight="1" x14ac:dyDescent="0.25">
      <c r="A34" s="37"/>
      <c r="B34" s="131"/>
      <c r="C34" s="464" t="s">
        <v>239</v>
      </c>
      <c r="D34" s="138"/>
      <c r="E34" s="297"/>
      <c r="F34" s="391" t="s">
        <v>71</v>
      </c>
      <c r="G34" s="139"/>
      <c r="H34" s="340">
        <f>+IF(F34="DA",1+SUM(H36:H44),0)</f>
        <v>1</v>
      </c>
      <c r="I34" s="314">
        <v>1</v>
      </c>
      <c r="J34" s="307">
        <f>SUM(J36:J44)</f>
        <v>-1</v>
      </c>
      <c r="K34" s="307">
        <f>+I34/+SUM($I$34,$I$46,$I$56,$I$66)</f>
        <v>0.1111111111111111</v>
      </c>
      <c r="L34" s="307"/>
      <c r="M34" s="308">
        <f>+IF(F34="DA",10,0)</f>
        <v>10</v>
      </c>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row>
    <row r="35" spans="1:210" ht="15.75" customHeight="1" x14ac:dyDescent="0.25">
      <c r="A35" s="37"/>
      <c r="B35" s="131"/>
      <c r="C35" s="372" t="s">
        <v>52</v>
      </c>
      <c r="D35" s="450"/>
      <c r="E35" s="451"/>
      <c r="F35" s="394"/>
      <c r="G35" s="139"/>
      <c r="H35" s="48"/>
      <c r="I35" s="316"/>
      <c r="J35" s="305"/>
      <c r="K35" s="305"/>
      <c r="L35" s="305"/>
      <c r="M35" s="30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row>
    <row r="36" spans="1:210" ht="15.75" customHeight="1" x14ac:dyDescent="0.25">
      <c r="A36" s="37"/>
      <c r="B36" s="131"/>
      <c r="C36" s="451"/>
      <c r="D36" s="148" t="s">
        <v>256</v>
      </c>
      <c r="E36" s="142"/>
      <c r="F36" s="390" t="s">
        <v>71</v>
      </c>
      <c r="G36" s="139"/>
      <c r="H36" s="219">
        <f>+IF(F36="DA",0,J36)</f>
        <v>0</v>
      </c>
      <c r="I36" s="313">
        <v>3</v>
      </c>
      <c r="J36" s="305">
        <f>-I36/$I$32</f>
        <v>-0.33333333333333331</v>
      </c>
      <c r="K36" s="305"/>
      <c r="L36" s="305"/>
      <c r="M36" s="305"/>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row>
    <row r="37" spans="1:210" ht="15.75" customHeight="1" x14ac:dyDescent="0.25">
      <c r="A37" s="37"/>
      <c r="B37" s="131"/>
      <c r="C37" s="451"/>
      <c r="D37" s="451"/>
      <c r="E37" s="142"/>
      <c r="F37" s="395"/>
      <c r="G37" s="139"/>
      <c r="H37" s="48"/>
      <c r="I37" s="313"/>
      <c r="J37" s="305"/>
      <c r="K37" s="305"/>
      <c r="L37" s="305"/>
      <c r="M37" s="305"/>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row>
    <row r="38" spans="1:210" ht="30.75" customHeight="1" x14ac:dyDescent="0.25">
      <c r="A38" s="37"/>
      <c r="B38" s="131"/>
      <c r="C38" s="451"/>
      <c r="D38" s="467" t="s">
        <v>240</v>
      </c>
      <c r="E38" s="481"/>
      <c r="F38" s="390" t="s">
        <v>71</v>
      </c>
      <c r="G38" s="139"/>
      <c r="H38" s="219">
        <f>+IF(F38="DA",0,J38)</f>
        <v>0</v>
      </c>
      <c r="I38" s="313">
        <v>2</v>
      </c>
      <c r="J38" s="305">
        <f>-I38/$I$32</f>
        <v>-0.22222222222222221</v>
      </c>
      <c r="K38" s="305"/>
      <c r="L38" s="305"/>
      <c r="M38" s="305"/>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row>
    <row r="39" spans="1:210" ht="15.75" customHeight="1" x14ac:dyDescent="0.25">
      <c r="A39" s="37"/>
      <c r="B39" s="131"/>
      <c r="C39" s="451"/>
      <c r="D39" s="450"/>
      <c r="E39" s="451"/>
      <c r="F39" s="394"/>
      <c r="G39" s="139"/>
      <c r="H39" s="48"/>
      <c r="I39" s="316"/>
      <c r="J39" s="305"/>
      <c r="K39" s="305"/>
      <c r="L39" s="305"/>
      <c r="M39" s="305"/>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row>
    <row r="40" spans="1:210" ht="15.75" customHeight="1" x14ac:dyDescent="0.25">
      <c r="A40" s="37"/>
      <c r="B40" s="131"/>
      <c r="C40" s="451"/>
      <c r="D40" s="450" t="s">
        <v>120</v>
      </c>
      <c r="E40" s="451"/>
      <c r="F40" s="390" t="s">
        <v>71</v>
      </c>
      <c r="G40" s="139"/>
      <c r="H40" s="48"/>
      <c r="I40" s="316"/>
      <c r="J40" s="305"/>
      <c r="K40" s="305"/>
      <c r="L40" s="305"/>
      <c r="M40" s="305"/>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row>
    <row r="41" spans="1:210" ht="15.75" customHeight="1" x14ac:dyDescent="0.25">
      <c r="A41" s="37"/>
      <c r="B41" s="131"/>
      <c r="C41" s="451"/>
      <c r="D41" s="450"/>
      <c r="E41" s="451"/>
      <c r="F41" s="394"/>
      <c r="G41" s="139"/>
      <c r="H41" s="48"/>
      <c r="I41" s="316"/>
      <c r="J41" s="305"/>
      <c r="K41" s="305"/>
      <c r="L41" s="305"/>
      <c r="M41" s="305"/>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row>
    <row r="42" spans="1:210" ht="15.75" customHeight="1" x14ac:dyDescent="0.25">
      <c r="A42" s="37"/>
      <c r="B42" s="131"/>
      <c r="C42" s="451"/>
      <c r="D42" s="450"/>
      <c r="E42" s="450" t="s">
        <v>121</v>
      </c>
      <c r="F42" s="390" t="s">
        <v>71</v>
      </c>
      <c r="G42" s="139"/>
      <c r="H42" s="219">
        <f>+IF(OR(AND(F42="DA",F40="DA"),F40="NE",F40="--Molimo odaberite--"),0,J42)</f>
        <v>0</v>
      </c>
      <c r="I42" s="316">
        <v>3</v>
      </c>
      <c r="J42" s="305">
        <f>-I42/$I$32</f>
        <v>-0.33333333333333331</v>
      </c>
      <c r="K42" s="305"/>
      <c r="L42" s="305"/>
      <c r="M42" s="305"/>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row>
    <row r="43" spans="1:210" ht="15.75" customHeight="1" x14ac:dyDescent="0.25">
      <c r="A43" s="37"/>
      <c r="B43" s="131"/>
      <c r="C43" s="451"/>
      <c r="D43" s="450"/>
      <c r="E43" s="451"/>
      <c r="F43" s="394"/>
      <c r="G43" s="139"/>
      <c r="H43" s="48"/>
      <c r="I43" s="316"/>
      <c r="J43" s="305"/>
      <c r="K43" s="305"/>
      <c r="L43" s="305"/>
      <c r="M43" s="305"/>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row>
    <row r="44" spans="1:210" ht="15.75" customHeight="1" x14ac:dyDescent="0.25">
      <c r="A44" s="37"/>
      <c r="B44" s="131"/>
      <c r="C44" s="451"/>
      <c r="D44" s="450" t="s">
        <v>122</v>
      </c>
      <c r="E44" s="142"/>
      <c r="F44" s="390" t="s">
        <v>71</v>
      </c>
      <c r="G44" s="139"/>
      <c r="H44" s="219">
        <f>+IF(F44="DA",0,J44)</f>
        <v>0</v>
      </c>
      <c r="I44" s="313">
        <v>1</v>
      </c>
      <c r="J44" s="305">
        <f>-I44/$I$32</f>
        <v>-0.1111111111111111</v>
      </c>
      <c r="K44" s="305"/>
      <c r="L44" s="305"/>
      <c r="M44" s="305"/>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row>
    <row r="45" spans="1:210" ht="15.75" customHeight="1" x14ac:dyDescent="0.25">
      <c r="A45" s="37"/>
      <c r="B45" s="131"/>
      <c r="C45" s="132"/>
      <c r="D45" s="133"/>
      <c r="E45" s="134"/>
      <c r="F45" s="396"/>
      <c r="G45" s="136"/>
      <c r="H45" s="49"/>
      <c r="I45" s="317"/>
      <c r="J45" s="309"/>
      <c r="K45" s="309"/>
      <c r="L45" s="309"/>
      <c r="M45" s="309"/>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row>
    <row r="46" spans="1:210" ht="15.75" customHeight="1" x14ac:dyDescent="0.25">
      <c r="A46" s="37"/>
      <c r="B46" s="276"/>
      <c r="C46" s="464" t="s">
        <v>241</v>
      </c>
      <c r="D46" s="138"/>
      <c r="E46" s="297"/>
      <c r="F46" s="391" t="s">
        <v>71</v>
      </c>
      <c r="G46" s="136"/>
      <c r="H46" s="39">
        <f>+IF(F46="DA",1+SUM(H48:H54),0)</f>
        <v>1</v>
      </c>
      <c r="I46" s="314">
        <v>3</v>
      </c>
      <c r="J46" s="307">
        <f>SUM(J47:J54)</f>
        <v>-1</v>
      </c>
      <c r="K46" s="307">
        <f>+I46/+SUM($I$34,$I$46,$I$56,$I$66)</f>
        <v>0.33333333333333331</v>
      </c>
      <c r="L46" s="307"/>
      <c r="M46" s="308">
        <f>+IF(F46="DA",10,0)</f>
        <v>10</v>
      </c>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row>
    <row r="47" spans="1:210" ht="15.75" customHeight="1" x14ac:dyDescent="0.25">
      <c r="A47" s="37"/>
      <c r="B47" s="131"/>
      <c r="C47" s="372" t="s">
        <v>52</v>
      </c>
      <c r="D47" s="450"/>
      <c r="E47" s="451"/>
      <c r="F47" s="394"/>
      <c r="G47" s="136"/>
      <c r="H47" s="48"/>
      <c r="I47" s="316"/>
      <c r="J47" s="305"/>
      <c r="K47" s="305"/>
      <c r="L47" s="305"/>
      <c r="M47" s="305"/>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row>
    <row r="48" spans="1:210" ht="15.75" customHeight="1" x14ac:dyDescent="0.25">
      <c r="A48" s="37"/>
      <c r="B48" s="131"/>
      <c r="C48" s="451"/>
      <c r="D48" s="450" t="s">
        <v>263</v>
      </c>
      <c r="E48" s="451"/>
      <c r="F48" s="390" t="s">
        <v>71</v>
      </c>
      <c r="G48" s="136"/>
      <c r="H48" s="219">
        <f>+IF(F48="DA",0,J48)</f>
        <v>0</v>
      </c>
      <c r="I48" s="316">
        <v>3</v>
      </c>
      <c r="J48" s="305">
        <f>-+I48/SUM($I$48:$I$54)</f>
        <v>-0.3</v>
      </c>
      <c r="K48" s="305"/>
      <c r="L48" s="305"/>
      <c r="M48" s="305"/>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row>
    <row r="49" spans="1:210" ht="15.75" customHeight="1" x14ac:dyDescent="0.25">
      <c r="A49" s="37"/>
      <c r="B49" s="131"/>
      <c r="C49" s="451"/>
      <c r="D49" s="450"/>
      <c r="E49" s="451"/>
      <c r="F49" s="394"/>
      <c r="G49" s="136"/>
      <c r="H49" s="48"/>
      <c r="I49" s="316"/>
      <c r="J49" s="305"/>
      <c r="K49" s="305"/>
      <c r="L49" s="305"/>
      <c r="M49" s="305"/>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row>
    <row r="50" spans="1:210" ht="15.75" customHeight="1" x14ac:dyDescent="0.25">
      <c r="A50" s="37"/>
      <c r="B50" s="131"/>
      <c r="C50" s="451"/>
      <c r="D50" s="450" t="s">
        <v>79</v>
      </c>
      <c r="E50" s="451"/>
      <c r="F50" s="390" t="s">
        <v>71</v>
      </c>
      <c r="G50" s="136"/>
      <c r="H50" s="219">
        <f>+IF(F50="DA",0,J50)</f>
        <v>0</v>
      </c>
      <c r="I50" s="316">
        <v>2</v>
      </c>
      <c r="J50" s="305">
        <f>-+I50/SUM($I$48:$I$54)</f>
        <v>-0.2</v>
      </c>
      <c r="K50" s="305"/>
      <c r="L50" s="305"/>
      <c r="M50" s="305"/>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row>
    <row r="51" spans="1:210" ht="15.75" customHeight="1" x14ac:dyDescent="0.25">
      <c r="A51" s="37"/>
      <c r="B51" s="131"/>
      <c r="C51" s="451"/>
      <c r="D51" s="450"/>
      <c r="E51" s="451"/>
      <c r="F51" s="394"/>
      <c r="G51" s="136"/>
      <c r="H51" s="48"/>
      <c r="I51" s="316"/>
      <c r="J51" s="305"/>
      <c r="K51" s="305"/>
      <c r="L51" s="305"/>
      <c r="M51" s="305"/>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row>
    <row r="52" spans="1:210" ht="15.75" customHeight="1" x14ac:dyDescent="0.25">
      <c r="A52" s="37"/>
      <c r="B52" s="131"/>
      <c r="C52" s="451"/>
      <c r="D52" s="450" t="s">
        <v>208</v>
      </c>
      <c r="E52" s="450"/>
      <c r="F52" s="390" t="s">
        <v>71</v>
      </c>
      <c r="G52" s="136"/>
      <c r="H52" s="219">
        <f>+IF(F52="DA",0,J52)</f>
        <v>0</v>
      </c>
      <c r="I52" s="316">
        <v>3</v>
      </c>
      <c r="J52" s="305">
        <f>-+I52/SUM($I$48:$I$54)</f>
        <v>-0.3</v>
      </c>
      <c r="K52" s="305"/>
      <c r="L52" s="305"/>
      <c r="M52" s="305"/>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row>
    <row r="53" spans="1:210" ht="15.75" customHeight="1" x14ac:dyDescent="0.25">
      <c r="A53" s="37"/>
      <c r="B53" s="131"/>
      <c r="C53" s="451"/>
      <c r="D53" s="451"/>
      <c r="E53" s="451"/>
      <c r="F53" s="394"/>
      <c r="G53" s="136"/>
      <c r="H53" s="48"/>
      <c r="I53" s="316"/>
      <c r="J53" s="305"/>
      <c r="K53" s="305"/>
      <c r="L53" s="305"/>
      <c r="M53" s="305"/>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row>
    <row r="54" spans="1:210" ht="15.75" customHeight="1" x14ac:dyDescent="0.25">
      <c r="A54" s="37"/>
      <c r="B54" s="131"/>
      <c r="C54" s="451"/>
      <c r="D54" s="450" t="s">
        <v>209</v>
      </c>
      <c r="E54" s="451"/>
      <c r="F54" s="390" t="s">
        <v>71</v>
      </c>
      <c r="G54" s="136"/>
      <c r="H54" s="219">
        <f>+IF(F54="DA",0,J54)</f>
        <v>0</v>
      </c>
      <c r="I54" s="316">
        <v>2</v>
      </c>
      <c r="J54" s="305">
        <f>-+I54/SUM($I$48:$I$54)</f>
        <v>-0.2</v>
      </c>
      <c r="K54" s="305"/>
      <c r="L54" s="305"/>
      <c r="M54" s="305"/>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row>
    <row r="55" spans="1:210" ht="15.75" customHeight="1" x14ac:dyDescent="0.25">
      <c r="A55" s="37"/>
      <c r="B55" s="131"/>
      <c r="C55" s="132"/>
      <c r="D55" s="133"/>
      <c r="E55" s="134"/>
      <c r="F55" s="396"/>
      <c r="G55" s="136"/>
      <c r="H55" s="49"/>
      <c r="I55" s="317"/>
      <c r="J55" s="309"/>
      <c r="K55" s="309"/>
      <c r="L55" s="309"/>
      <c r="M55" s="309"/>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row>
    <row r="56" spans="1:210" ht="15.75" customHeight="1" x14ac:dyDescent="0.25">
      <c r="A56" s="37"/>
      <c r="B56" s="131"/>
      <c r="C56" s="454" t="s">
        <v>93</v>
      </c>
      <c r="D56" s="138"/>
      <c r="E56" s="297"/>
      <c r="F56" s="391" t="s">
        <v>71</v>
      </c>
      <c r="G56" s="136"/>
      <c r="H56" s="39">
        <f>+IF(F56="DA",1+SUM(H58:H64),0)</f>
        <v>1</v>
      </c>
      <c r="I56" s="314">
        <v>3</v>
      </c>
      <c r="J56" s="307">
        <f>SUM(J58:J64)</f>
        <v>-1</v>
      </c>
      <c r="K56" s="307">
        <f>+I56/+SUM($I$34,$I$46,$I$56,$I$66)</f>
        <v>0.33333333333333331</v>
      </c>
      <c r="L56" s="307"/>
      <c r="M56" s="308">
        <f>+IF(F56="DA",10,0)</f>
        <v>10</v>
      </c>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row>
    <row r="57" spans="1:210" ht="15.75" customHeight="1" x14ac:dyDescent="0.25">
      <c r="A57" s="37"/>
      <c r="B57" s="131"/>
      <c r="C57" s="372" t="s">
        <v>52</v>
      </c>
      <c r="D57" s="450"/>
      <c r="E57" s="451"/>
      <c r="F57" s="394"/>
      <c r="G57" s="136"/>
      <c r="H57" s="48"/>
      <c r="I57" s="316"/>
      <c r="J57" s="305"/>
      <c r="K57" s="305"/>
      <c r="L57" s="305"/>
      <c r="M57" s="305"/>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row>
    <row r="58" spans="1:210" ht="15.75" customHeight="1" x14ac:dyDescent="0.25">
      <c r="A58" s="37"/>
      <c r="B58" s="131"/>
      <c r="C58" s="451"/>
      <c r="D58" s="450" t="s">
        <v>80</v>
      </c>
      <c r="E58" s="451"/>
      <c r="F58" s="390" t="s">
        <v>71</v>
      </c>
      <c r="G58" s="136"/>
      <c r="H58" s="219">
        <f>+IF(F58="DA",0,J58)</f>
        <v>0</v>
      </c>
      <c r="I58" s="316">
        <v>3</v>
      </c>
      <c r="J58" s="305">
        <f>-+I58/SUM($I$58:$I$64)</f>
        <v>-0.25</v>
      </c>
      <c r="K58" s="305"/>
      <c r="L58" s="305"/>
      <c r="M58" s="305"/>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row>
    <row r="59" spans="1:210" ht="15.75" customHeight="1" x14ac:dyDescent="0.25">
      <c r="A59" s="37"/>
      <c r="B59" s="131"/>
      <c r="C59" s="451"/>
      <c r="D59" s="450"/>
      <c r="E59" s="451"/>
      <c r="F59" s="394"/>
      <c r="G59" s="136"/>
      <c r="H59" s="48"/>
      <c r="I59" s="316"/>
      <c r="J59" s="305"/>
      <c r="K59" s="305"/>
      <c r="L59" s="305"/>
      <c r="M59" s="305"/>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row>
    <row r="60" spans="1:210" ht="15.75" customHeight="1" x14ac:dyDescent="0.25">
      <c r="A60" s="37"/>
      <c r="B60" s="131"/>
      <c r="C60" s="451"/>
      <c r="D60" s="142" t="s">
        <v>53</v>
      </c>
      <c r="E60" s="451"/>
      <c r="F60" s="390" t="s">
        <v>71</v>
      </c>
      <c r="G60" s="136"/>
      <c r="H60" s="219">
        <f>+IF(F60="DA",0,J60)</f>
        <v>0</v>
      </c>
      <c r="I60" s="313">
        <v>3</v>
      </c>
      <c r="J60" s="305">
        <f t="shared" ref="J60:J64" si="0">-+I60/SUM($I$58:$I$64)</f>
        <v>-0.25</v>
      </c>
      <c r="K60" s="305"/>
      <c r="L60" s="305"/>
      <c r="M60" s="305"/>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row>
    <row r="61" spans="1:210" ht="15.75" customHeight="1" x14ac:dyDescent="0.25">
      <c r="A61" s="37"/>
      <c r="B61" s="131"/>
      <c r="C61" s="451"/>
      <c r="D61" s="142"/>
      <c r="E61" s="451"/>
      <c r="F61" s="394"/>
      <c r="G61" s="136"/>
      <c r="H61" s="48"/>
      <c r="I61" s="313"/>
      <c r="J61" s="305"/>
      <c r="K61" s="305"/>
      <c r="L61" s="305"/>
      <c r="M61" s="305"/>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row>
    <row r="62" spans="1:210" ht="15.75" customHeight="1" x14ac:dyDescent="0.25">
      <c r="A62" s="37"/>
      <c r="B62" s="131"/>
      <c r="C62" s="451"/>
      <c r="D62" s="460" t="s">
        <v>242</v>
      </c>
      <c r="E62" s="451"/>
      <c r="F62" s="390" t="s">
        <v>71</v>
      </c>
      <c r="G62" s="136"/>
      <c r="H62" s="219">
        <f>+IF(F62="DA",0,J62)</f>
        <v>0</v>
      </c>
      <c r="I62" s="313">
        <v>3</v>
      </c>
      <c r="J62" s="305">
        <f t="shared" si="0"/>
        <v>-0.25</v>
      </c>
      <c r="K62" s="305"/>
      <c r="L62" s="305"/>
      <c r="M62" s="305"/>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row>
    <row r="63" spans="1:210" ht="15.75" customHeight="1" x14ac:dyDescent="0.25">
      <c r="A63" s="37"/>
      <c r="B63" s="131"/>
      <c r="C63" s="451"/>
      <c r="D63" s="142"/>
      <c r="E63" s="451"/>
      <c r="F63" s="394"/>
      <c r="G63" s="136"/>
      <c r="H63" s="48"/>
      <c r="I63" s="313"/>
      <c r="J63" s="305"/>
      <c r="K63" s="305"/>
      <c r="L63" s="305"/>
      <c r="M63" s="305"/>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row>
    <row r="64" spans="1:210" ht="15.75" customHeight="1" x14ac:dyDescent="0.25">
      <c r="A64" s="37"/>
      <c r="B64" s="131"/>
      <c r="C64" s="451"/>
      <c r="D64" s="460" t="s">
        <v>243</v>
      </c>
      <c r="E64" s="142"/>
      <c r="F64" s="390" t="s">
        <v>71</v>
      </c>
      <c r="G64" s="136"/>
      <c r="H64" s="219">
        <f>+IF(F64="DA",0,J64)</f>
        <v>0</v>
      </c>
      <c r="I64" s="313">
        <v>3</v>
      </c>
      <c r="J64" s="305">
        <f t="shared" si="0"/>
        <v>-0.25</v>
      </c>
      <c r="K64" s="305"/>
      <c r="L64" s="305"/>
      <c r="M64" s="305"/>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row>
    <row r="65" spans="1:210" ht="15.75" customHeight="1" x14ac:dyDescent="0.25">
      <c r="A65" s="37"/>
      <c r="B65" s="131"/>
      <c r="C65" s="132"/>
      <c r="D65" s="133"/>
      <c r="E65" s="134"/>
      <c r="F65" s="396"/>
      <c r="G65" s="136"/>
      <c r="H65" s="49"/>
      <c r="I65" s="317"/>
      <c r="J65" s="309"/>
      <c r="K65" s="309"/>
      <c r="L65" s="309"/>
      <c r="M65" s="309"/>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row>
    <row r="66" spans="1:210" ht="15.75" customHeight="1" x14ac:dyDescent="0.25">
      <c r="A66" s="37"/>
      <c r="B66" s="131"/>
      <c r="C66" s="454" t="s">
        <v>123</v>
      </c>
      <c r="D66" s="138"/>
      <c r="E66" s="297"/>
      <c r="F66" s="391" t="s">
        <v>71</v>
      </c>
      <c r="G66" s="136"/>
      <c r="H66" s="39">
        <f>+IF(F66="DA",1+SUM(H68:H74),0)</f>
        <v>1</v>
      </c>
      <c r="I66" s="314">
        <v>2</v>
      </c>
      <c r="J66" s="307">
        <f>SUM(J67:J74)</f>
        <v>-1</v>
      </c>
      <c r="K66" s="307">
        <f>+I66/+SUM($I$34,$I$46,$I$56,$I$66)</f>
        <v>0.22222222222222221</v>
      </c>
      <c r="L66" s="307"/>
      <c r="M66" s="308">
        <f>+IF(F66="DA",10,0)</f>
        <v>10</v>
      </c>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row>
    <row r="67" spans="1:210" ht="15.75" customHeight="1" x14ac:dyDescent="0.25">
      <c r="A67" s="37"/>
      <c r="B67" s="131"/>
      <c r="C67" s="372" t="s">
        <v>52</v>
      </c>
      <c r="D67" s="450"/>
      <c r="E67" s="142"/>
      <c r="F67" s="394"/>
      <c r="G67" s="136"/>
      <c r="H67" s="48"/>
      <c r="I67" s="316"/>
      <c r="J67" s="305"/>
      <c r="K67" s="305"/>
      <c r="L67" s="305"/>
      <c r="M67" s="305"/>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row>
    <row r="68" spans="1:210" ht="15.75" x14ac:dyDescent="0.25">
      <c r="A68" s="37"/>
      <c r="B68" s="131"/>
      <c r="C68" s="451"/>
      <c r="D68" s="479" t="s">
        <v>257</v>
      </c>
      <c r="E68" s="479"/>
      <c r="F68" s="390" t="s">
        <v>71</v>
      </c>
      <c r="G68" s="139"/>
      <c r="H68" s="219">
        <f>+IF(F68="DA",0,J68)</f>
        <v>0</v>
      </c>
      <c r="I68" s="313">
        <v>2</v>
      </c>
      <c r="J68" s="305">
        <f>-+I68/SUM($I$68:$I$74)</f>
        <v>-0.2</v>
      </c>
      <c r="K68" s="305"/>
      <c r="L68" s="305"/>
      <c r="M68" s="305"/>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row>
    <row r="69" spans="1:210" ht="15.75" customHeight="1" x14ac:dyDescent="0.25">
      <c r="A69" s="37"/>
      <c r="B69" s="131"/>
      <c r="C69" s="451"/>
      <c r="D69" s="450"/>
      <c r="E69" s="142"/>
      <c r="F69" s="394"/>
      <c r="G69" s="136"/>
      <c r="H69" s="48"/>
      <c r="I69" s="316"/>
      <c r="J69" s="305"/>
      <c r="K69" s="305"/>
      <c r="L69" s="305"/>
      <c r="M69" s="305"/>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row>
    <row r="70" spans="1:210" ht="15.75" customHeight="1" x14ac:dyDescent="0.25">
      <c r="A70" s="37"/>
      <c r="B70" s="131"/>
      <c r="C70" s="451"/>
      <c r="D70" s="479" t="s">
        <v>244</v>
      </c>
      <c r="E70" s="479"/>
      <c r="F70" s="390" t="s">
        <v>71</v>
      </c>
      <c r="G70" s="139"/>
      <c r="H70" s="219">
        <f>+IF(F70="DA",0,J70)</f>
        <v>0</v>
      </c>
      <c r="I70" s="313">
        <v>3</v>
      </c>
      <c r="J70" s="305">
        <f>-+I70/SUM($I$68:$I$74)</f>
        <v>-0.3</v>
      </c>
      <c r="K70" s="305"/>
      <c r="L70" s="305"/>
      <c r="M70" s="305"/>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row>
    <row r="71" spans="1:210" ht="15.75" customHeight="1" x14ac:dyDescent="0.25">
      <c r="A71" s="37"/>
      <c r="B71" s="131"/>
      <c r="C71" s="451"/>
      <c r="D71" s="450"/>
      <c r="E71" s="142"/>
      <c r="F71" s="394"/>
      <c r="G71" s="136"/>
      <c r="H71" s="48"/>
      <c r="I71" s="316"/>
      <c r="J71" s="305"/>
      <c r="K71" s="305"/>
      <c r="L71" s="305"/>
      <c r="M71" s="305"/>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row>
    <row r="72" spans="1:210" ht="15.75" customHeight="1" x14ac:dyDescent="0.25">
      <c r="A72" s="37"/>
      <c r="B72" s="131"/>
      <c r="C72" s="451"/>
      <c r="D72" s="479" t="s">
        <v>258</v>
      </c>
      <c r="E72" s="479"/>
      <c r="F72" s="390" t="s">
        <v>71</v>
      </c>
      <c r="G72" s="139"/>
      <c r="H72" s="219">
        <f>+IF(F72="DA",0,J72)</f>
        <v>0</v>
      </c>
      <c r="I72" s="313">
        <v>2</v>
      </c>
      <c r="J72" s="305">
        <f>-+I72/SUM($I$68:$I$74)</f>
        <v>-0.2</v>
      </c>
      <c r="K72" s="305"/>
      <c r="L72" s="305"/>
      <c r="M72" s="305"/>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row>
    <row r="73" spans="1:210" ht="15.75" customHeight="1" x14ac:dyDescent="0.25">
      <c r="A73" s="37"/>
      <c r="B73" s="131"/>
      <c r="C73" s="451"/>
      <c r="D73" s="450"/>
      <c r="E73" s="142"/>
      <c r="F73" s="394"/>
      <c r="G73" s="136"/>
      <c r="H73" s="48"/>
      <c r="I73" s="316"/>
      <c r="J73" s="305"/>
      <c r="K73" s="305"/>
      <c r="L73" s="305"/>
      <c r="M73" s="305"/>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row>
    <row r="74" spans="1:210" ht="15.75" customHeight="1" x14ac:dyDescent="0.25">
      <c r="A74" s="37"/>
      <c r="B74" s="131"/>
      <c r="C74" s="451"/>
      <c r="D74" s="479" t="s">
        <v>245</v>
      </c>
      <c r="E74" s="479"/>
      <c r="F74" s="390" t="s">
        <v>71</v>
      </c>
      <c r="G74" s="139"/>
      <c r="H74" s="219">
        <f>+IF(F74="DA",0,J74)</f>
        <v>0</v>
      </c>
      <c r="I74" s="313">
        <v>3</v>
      </c>
      <c r="J74" s="305">
        <f>-+I74/SUM($I$68:$I$74)</f>
        <v>-0.3</v>
      </c>
      <c r="K74" s="305"/>
      <c r="L74" s="305"/>
      <c r="M74" s="305"/>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row>
    <row r="75" spans="1:210" ht="15.75" customHeight="1" x14ac:dyDescent="0.25">
      <c r="A75" s="37"/>
      <c r="B75" s="143"/>
      <c r="C75" s="144"/>
      <c r="D75" s="144"/>
      <c r="E75" s="144"/>
      <c r="F75" s="397"/>
      <c r="G75" s="147"/>
      <c r="H75" s="237"/>
      <c r="I75" s="318"/>
      <c r="J75" s="310"/>
      <c r="K75" s="310"/>
      <c r="L75" s="310"/>
      <c r="M75" s="310"/>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row>
    <row r="76" spans="1:210" ht="15.75" customHeight="1" x14ac:dyDescent="0.25">
      <c r="A76" s="37"/>
      <c r="B76" s="70"/>
      <c r="C76" s="70"/>
      <c r="D76" s="70"/>
      <c r="E76" s="70"/>
      <c r="F76" s="398"/>
      <c r="G76" s="36"/>
      <c r="H76" s="50"/>
      <c r="I76" s="59"/>
      <c r="J76" s="59"/>
      <c r="K76" s="59"/>
      <c r="L76" s="59"/>
      <c r="M76" s="59"/>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row>
    <row r="77" spans="1:210" ht="15.75" customHeight="1" x14ac:dyDescent="0.25">
      <c r="A77" s="37"/>
      <c r="B77" s="37"/>
      <c r="C77" s="37"/>
      <c r="D77" s="77"/>
      <c r="E77" s="37"/>
      <c r="F77" s="399"/>
      <c r="G77" s="20"/>
      <c r="H77" s="333">
        <f>+H34*K34+H46*K46+H56*K56+H66*K66</f>
        <v>0.99999999999999989</v>
      </c>
      <c r="I77" s="59"/>
      <c r="J77" s="59"/>
      <c r="K77" s="59"/>
      <c r="L77" s="59"/>
      <c r="M77" s="44"/>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row>
    <row r="78" spans="1:210" ht="15.75" customHeight="1" x14ac:dyDescent="0.25">
      <c r="A78" s="37"/>
      <c r="B78" s="116"/>
      <c r="C78" s="112"/>
      <c r="D78" s="112"/>
      <c r="E78" s="117"/>
      <c r="F78" s="400"/>
      <c r="G78" s="92"/>
      <c r="H78" s="238"/>
      <c r="I78" s="30"/>
      <c r="J78" s="59"/>
      <c r="K78" s="59"/>
      <c r="L78" s="59"/>
      <c r="M78" s="59"/>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row>
    <row r="79" spans="1:210" s="35" customFormat="1" ht="15.75" customHeight="1" x14ac:dyDescent="0.25">
      <c r="A79" s="190"/>
      <c r="B79" s="191"/>
      <c r="C79" s="191"/>
      <c r="D79" s="191"/>
      <c r="E79" s="192"/>
      <c r="F79" s="401"/>
      <c r="G79" s="194"/>
      <c r="H79" s="246"/>
      <c r="I79" s="187"/>
      <c r="J79" s="187"/>
      <c r="K79" s="187"/>
      <c r="L79" s="187"/>
      <c r="M79" s="188"/>
    </row>
    <row r="80" spans="1:210" s="294" customFormat="1" ht="30.95" customHeight="1" x14ac:dyDescent="0.25">
      <c r="A80" s="287"/>
      <c r="B80" s="288"/>
      <c r="C80" s="288"/>
      <c r="D80" s="289" t="s">
        <v>124</v>
      </c>
      <c r="E80" s="290"/>
      <c r="F80" s="402"/>
      <c r="G80" s="195"/>
      <c r="H80" s="292"/>
      <c r="I80" s="293"/>
      <c r="J80" s="293"/>
      <c r="K80" s="293"/>
      <c r="L80" s="293"/>
      <c r="M80" s="293"/>
    </row>
    <row r="81" spans="1:210" s="35" customFormat="1" ht="15.75" customHeight="1" x14ac:dyDescent="0.25">
      <c r="A81" s="196"/>
      <c r="B81" s="184"/>
      <c r="C81" s="184"/>
      <c r="D81" s="267"/>
      <c r="E81" s="185"/>
      <c r="F81" s="403"/>
      <c r="G81" s="195"/>
      <c r="H81" s="246"/>
      <c r="I81" s="187"/>
      <c r="J81" s="187"/>
      <c r="K81" s="187"/>
      <c r="L81" s="187"/>
      <c r="M81" s="188"/>
    </row>
    <row r="82" spans="1:210" ht="15.75" customHeight="1" x14ac:dyDescent="0.25">
      <c r="A82" s="199"/>
      <c r="B82" s="189"/>
      <c r="C82" s="189"/>
      <c r="D82" s="200"/>
      <c r="E82" s="201"/>
      <c r="F82" s="404"/>
      <c r="G82" s="202"/>
      <c r="H82" s="246"/>
      <c r="I82" s="187"/>
      <c r="J82" s="187"/>
      <c r="K82" s="187"/>
      <c r="L82" s="187"/>
      <c r="M82" s="188"/>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row>
    <row r="83" spans="1:210" ht="15.75" customHeight="1" x14ac:dyDescent="0.25">
      <c r="A83" s="199"/>
      <c r="B83" s="173"/>
      <c r="C83" s="174"/>
      <c r="D83" s="175"/>
      <c r="E83" s="176"/>
      <c r="F83" s="405"/>
      <c r="G83" s="197"/>
      <c r="H83" s="236"/>
      <c r="I83" s="23"/>
      <c r="J83" s="187"/>
      <c r="K83" s="187"/>
      <c r="L83" s="187"/>
      <c r="M83" s="188"/>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row>
    <row r="84" spans="1:210" ht="15.75" customHeight="1" x14ac:dyDescent="0.25">
      <c r="A84" s="199"/>
      <c r="B84" s="177"/>
      <c r="C84" s="212" t="s">
        <v>125</v>
      </c>
      <c r="D84" s="200"/>
      <c r="E84" s="201"/>
      <c r="F84" s="390" t="s">
        <v>71</v>
      </c>
      <c r="G84" s="206"/>
      <c r="H84" s="48"/>
      <c r="I84" s="24"/>
      <c r="J84" s="187"/>
      <c r="K84" s="187"/>
      <c r="L84" s="187"/>
      <c r="M84" s="188"/>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row>
    <row r="85" spans="1:210" ht="15.75" customHeight="1" x14ac:dyDescent="0.25">
      <c r="A85" s="199"/>
      <c r="B85" s="177"/>
      <c r="C85" s="212"/>
      <c r="D85" s="200"/>
      <c r="E85" s="201"/>
      <c r="F85" s="406"/>
      <c r="G85" s="206"/>
      <c r="H85" s="48"/>
      <c r="I85" s="24"/>
      <c r="J85" s="187"/>
      <c r="K85" s="187"/>
      <c r="L85" s="187"/>
      <c r="M85" s="188"/>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row>
    <row r="86" spans="1:210" ht="15.75" customHeight="1" x14ac:dyDescent="0.25">
      <c r="A86" s="199"/>
      <c r="B86" s="177"/>
      <c r="C86" s="459" t="s">
        <v>246</v>
      </c>
      <c r="D86" s="200"/>
      <c r="E86" s="201"/>
      <c r="F86" s="390" t="s">
        <v>71</v>
      </c>
      <c r="G86" s="206"/>
      <c r="H86" s="48"/>
      <c r="I86" s="24"/>
      <c r="J86" s="187"/>
      <c r="K86" s="187"/>
      <c r="L86" s="187"/>
      <c r="M86" s="188"/>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row>
    <row r="87" spans="1:210" ht="15.75" customHeight="1" x14ac:dyDescent="0.25">
      <c r="A87" s="199"/>
      <c r="B87" s="177"/>
      <c r="C87" s="212"/>
      <c r="D87" s="200"/>
      <c r="E87" s="201"/>
      <c r="F87" s="407"/>
      <c r="G87" s="206"/>
      <c r="H87" s="48"/>
      <c r="I87" s="24"/>
      <c r="J87" s="187"/>
      <c r="K87" s="187"/>
      <c r="L87" s="187"/>
      <c r="M87" s="188"/>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row>
    <row r="88" spans="1:210" ht="15.75" customHeight="1" x14ac:dyDescent="0.25">
      <c r="A88" s="199"/>
      <c r="B88" s="177"/>
      <c r="C88" s="212" t="s">
        <v>54</v>
      </c>
      <c r="D88" s="200"/>
      <c r="E88" s="201"/>
      <c r="F88" s="390" t="s">
        <v>71</v>
      </c>
      <c r="G88" s="206"/>
      <c r="H88" s="48"/>
      <c r="I88" s="24"/>
      <c r="J88" s="187"/>
      <c r="K88" s="187"/>
      <c r="L88" s="187"/>
      <c r="M88" s="1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row>
    <row r="89" spans="1:210" ht="15.75" customHeight="1" x14ac:dyDescent="0.25">
      <c r="A89" s="199"/>
      <c r="B89" s="178"/>
      <c r="C89" s="179"/>
      <c r="D89" s="179"/>
      <c r="E89" s="180"/>
      <c r="F89" s="408"/>
      <c r="G89" s="198"/>
      <c r="H89" s="286">
        <f>+IF(AND(F84="DA",F88="DA",F86="DA"),1,0)</f>
        <v>1</v>
      </c>
      <c r="I89" s="25"/>
      <c r="J89" s="187"/>
      <c r="K89" s="187"/>
      <c r="L89" s="187"/>
      <c r="M89" s="188"/>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row>
    <row r="90" spans="1:210" s="35" customFormat="1" ht="15.75" customHeight="1" x14ac:dyDescent="0.25">
      <c r="A90" s="207"/>
      <c r="B90" s="208"/>
      <c r="C90" s="208"/>
      <c r="D90" s="208"/>
      <c r="E90" s="209"/>
      <c r="F90" s="409"/>
      <c r="G90" s="211"/>
      <c r="H90" s="246"/>
      <c r="I90" s="187"/>
      <c r="J90" s="187"/>
      <c r="K90" s="187"/>
      <c r="L90" s="187"/>
      <c r="M90" s="188"/>
    </row>
    <row r="91" spans="1:210" ht="15.75" customHeight="1" x14ac:dyDescent="0.25">
      <c r="A91" s="37"/>
      <c r="B91" s="70"/>
      <c r="C91" s="70"/>
      <c r="D91" s="70"/>
      <c r="E91" s="70"/>
      <c r="F91" s="398"/>
      <c r="G91" s="36"/>
      <c r="H91" s="50"/>
      <c r="I91" s="59"/>
      <c r="J91" s="59"/>
      <c r="K91" s="59"/>
      <c r="L91" s="59"/>
      <c r="M91" s="59"/>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row>
    <row r="92" spans="1:210" s="35" customFormat="1" ht="15.75" customHeight="1" x14ac:dyDescent="0.25">
      <c r="A92" s="83" t="s">
        <v>81</v>
      </c>
      <c r="B92" s="104"/>
      <c r="C92" s="104"/>
      <c r="D92" s="104"/>
      <c r="E92" s="105"/>
      <c r="F92" s="410"/>
      <c r="G92" s="84"/>
      <c r="H92" s="229"/>
      <c r="I92" s="40"/>
      <c r="J92" s="40"/>
      <c r="K92" s="40"/>
      <c r="L92" s="40"/>
      <c r="M92" s="41"/>
    </row>
    <row r="93" spans="1:210" s="34" customFormat="1" ht="15.75" customHeight="1" x14ac:dyDescent="0.25">
      <c r="A93" s="83"/>
      <c r="B93" s="104"/>
      <c r="C93" s="104"/>
      <c r="D93" s="104"/>
      <c r="E93" s="105"/>
      <c r="F93" s="410"/>
      <c r="G93" s="85"/>
      <c r="H93" s="230"/>
      <c r="I93" s="42"/>
      <c r="J93" s="42"/>
      <c r="K93" s="42"/>
      <c r="L93" s="42"/>
      <c r="M93" s="43"/>
    </row>
    <row r="94" spans="1:210" ht="15.75" customHeight="1" thickBot="1" x14ac:dyDescent="0.3">
      <c r="A94" s="37"/>
      <c r="B94" s="37"/>
      <c r="C94" s="37"/>
      <c r="D94" s="113"/>
      <c r="E94" s="37"/>
      <c r="F94" s="411"/>
      <c r="G94" s="20"/>
      <c r="H94" s="226"/>
      <c r="I94" s="56"/>
      <c r="J94" s="56"/>
      <c r="K94" s="56"/>
      <c r="L94" s="56"/>
      <c r="M94" s="5"/>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row>
    <row r="95" spans="1:210" ht="15.75" customHeight="1" thickBot="1" x14ac:dyDescent="0.3">
      <c r="A95" s="37"/>
      <c r="B95" s="88" t="s">
        <v>82</v>
      </c>
      <c r="C95" s="94"/>
      <c r="D95" s="94"/>
      <c r="E95" s="88"/>
      <c r="F95" s="412"/>
      <c r="G95" s="89"/>
      <c r="H95" s="232"/>
      <c r="I95" s="28"/>
      <c r="J95" s="28"/>
      <c r="K95" s="28"/>
      <c r="L95" s="28"/>
      <c r="M95" s="28"/>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row>
    <row r="96" spans="1:210" ht="15.75" customHeight="1" x14ac:dyDescent="0.25">
      <c r="A96" s="37"/>
      <c r="B96" s="66"/>
      <c r="C96" s="66"/>
      <c r="D96" s="45"/>
      <c r="E96" s="66"/>
      <c r="F96" s="411"/>
      <c r="G96" s="66"/>
      <c r="H96" s="233"/>
      <c r="I96" s="283"/>
      <c r="J96" s="283"/>
      <c r="K96" s="283"/>
      <c r="L96" s="66"/>
      <c r="M96" s="31"/>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row>
    <row r="97" spans="1:210" ht="15.75" customHeight="1" x14ac:dyDescent="0.25">
      <c r="A97" s="37"/>
      <c r="B97" s="78" t="s">
        <v>56</v>
      </c>
      <c r="C97" s="77"/>
      <c r="D97" s="113"/>
      <c r="E97" s="77"/>
      <c r="F97" s="411"/>
      <c r="G97" s="20"/>
      <c r="H97" s="301" t="s">
        <v>19</v>
      </c>
      <c r="I97" s="302" t="s">
        <v>29</v>
      </c>
      <c r="J97" s="302" t="s">
        <v>35</v>
      </c>
      <c r="K97" s="302" t="s">
        <v>36</v>
      </c>
      <c r="L97" s="302"/>
      <c r="M97" s="302" t="s">
        <v>34</v>
      </c>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row>
    <row r="98" spans="1:210" ht="15.75" customHeight="1" x14ac:dyDescent="0.25">
      <c r="A98" s="37"/>
      <c r="B98" s="37"/>
      <c r="C98" s="37"/>
      <c r="D98" s="114"/>
      <c r="E98" s="115"/>
      <c r="F98" s="411"/>
      <c r="G98" s="65"/>
      <c r="H98" s="234">
        <f>H101*K101+H109*K109+H135*K135</f>
        <v>1</v>
      </c>
      <c r="I98" s="66"/>
      <c r="J98" s="66"/>
      <c r="K98" s="66"/>
      <c r="L98" s="66"/>
      <c r="M98" s="234">
        <f>+AVERAGE(M101,M109,M119)</f>
        <v>10</v>
      </c>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row>
    <row r="99" spans="1:210" ht="15.75" customHeight="1" x14ac:dyDescent="0.25">
      <c r="A99" s="37"/>
      <c r="B99" s="125"/>
      <c r="C99" s="126"/>
      <c r="D99" s="127"/>
      <c r="E99" s="128"/>
      <c r="F99" s="392"/>
      <c r="G99" s="130"/>
      <c r="H99" s="242"/>
      <c r="I99" s="312">
        <f>SUM(I101,I109,I135)</f>
        <v>9</v>
      </c>
      <c r="J99" s="303"/>
      <c r="K99" s="303"/>
      <c r="L99" s="303"/>
      <c r="M99" s="304"/>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row>
    <row r="100" spans="1:210" ht="15.75" customHeight="1" x14ac:dyDescent="0.25">
      <c r="A100" s="37"/>
      <c r="B100" s="131"/>
      <c r="C100" s="132"/>
      <c r="D100" s="133"/>
      <c r="E100" s="134"/>
      <c r="F100" s="396"/>
      <c r="G100" s="136"/>
      <c r="H100" s="243"/>
      <c r="I100" s="313"/>
      <c r="J100" s="305"/>
      <c r="K100" s="305"/>
      <c r="L100" s="305"/>
      <c r="M100" s="305"/>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row>
    <row r="101" spans="1:210" ht="15.75" customHeight="1" x14ac:dyDescent="0.25">
      <c r="A101" s="37"/>
      <c r="B101" s="131"/>
      <c r="C101" s="454" t="s">
        <v>266</v>
      </c>
      <c r="D101" s="138"/>
      <c r="E101" s="297"/>
      <c r="F101" s="391" t="s">
        <v>71</v>
      </c>
      <c r="G101" s="136"/>
      <c r="H101" s="39">
        <f>+IF(F101="DA",1+SUM(H103:H107),0)</f>
        <v>1</v>
      </c>
      <c r="I101" s="314">
        <v>3</v>
      </c>
      <c r="J101" s="307">
        <f>SUM(J102:J107)</f>
        <v>-1</v>
      </c>
      <c r="K101" s="307">
        <f>I101/$I$99</f>
        <v>0.33333333333333331</v>
      </c>
      <c r="L101" s="307"/>
      <c r="M101" s="307">
        <f>+IF(F101="DA",10,0)</f>
        <v>10</v>
      </c>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row>
    <row r="102" spans="1:210" ht="15.75" customHeight="1" x14ac:dyDescent="0.25">
      <c r="A102" s="37"/>
      <c r="B102" s="131"/>
      <c r="C102" s="372" t="s">
        <v>52</v>
      </c>
      <c r="D102" s="451"/>
      <c r="E102" s="451"/>
      <c r="F102" s="394"/>
      <c r="G102" s="136"/>
      <c r="H102" s="221"/>
      <c r="I102" s="313"/>
      <c r="J102" s="305"/>
      <c r="K102" s="305"/>
      <c r="L102" s="305"/>
      <c r="M102" s="305"/>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row>
    <row r="103" spans="1:210" ht="15.75" customHeight="1" x14ac:dyDescent="0.25">
      <c r="A103" s="37"/>
      <c r="B103" s="131"/>
      <c r="C103" s="222"/>
      <c r="D103" s="450" t="s">
        <v>260</v>
      </c>
      <c r="E103" s="451"/>
      <c r="F103" s="390" t="s">
        <v>71</v>
      </c>
      <c r="G103" s="136"/>
      <c r="H103" s="219">
        <f>+IF(F103&lt;&gt;"DA",J103,0)</f>
        <v>0</v>
      </c>
      <c r="I103" s="313">
        <v>3</v>
      </c>
      <c r="J103" s="305">
        <f>-I103/SUM($I$103:$I$107)</f>
        <v>-0.375</v>
      </c>
      <c r="K103" s="305"/>
      <c r="L103" s="305"/>
      <c r="M103" s="305"/>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row>
    <row r="104" spans="1:210" ht="15.75" customHeight="1" x14ac:dyDescent="0.25">
      <c r="A104" s="37"/>
      <c r="B104" s="131"/>
      <c r="C104" s="222"/>
      <c r="D104" s="450"/>
      <c r="E104" s="220"/>
      <c r="F104" s="413"/>
      <c r="G104" s="139"/>
      <c r="H104" s="221"/>
      <c r="I104" s="313"/>
      <c r="J104" s="305"/>
      <c r="K104" s="305"/>
      <c r="L104" s="305"/>
      <c r="M104" s="305"/>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row>
    <row r="105" spans="1:210" ht="30.95" customHeight="1" x14ac:dyDescent="0.25">
      <c r="A105" s="37"/>
      <c r="B105" s="131"/>
      <c r="C105" s="222"/>
      <c r="D105" s="480" t="s">
        <v>261</v>
      </c>
      <c r="E105" s="480"/>
      <c r="F105" s="390" t="s">
        <v>71</v>
      </c>
      <c r="G105" s="139"/>
      <c r="H105" s="219">
        <f>+IF(F105&lt;&gt;"DA",J105,0)</f>
        <v>0</v>
      </c>
      <c r="I105" s="313">
        <v>3</v>
      </c>
      <c r="J105" s="305">
        <f>-I105/SUM($I$103:$I$107)</f>
        <v>-0.375</v>
      </c>
      <c r="K105" s="305"/>
      <c r="L105" s="305"/>
      <c r="M105" s="3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row>
    <row r="106" spans="1:210" ht="15.75" customHeight="1" x14ac:dyDescent="0.25">
      <c r="A106" s="37"/>
      <c r="B106" s="131"/>
      <c r="C106" s="220"/>
      <c r="D106" s="450"/>
      <c r="E106" s="451"/>
      <c r="F106" s="394"/>
      <c r="G106" s="139"/>
      <c r="H106" s="221"/>
      <c r="I106" s="313"/>
      <c r="J106" s="305"/>
      <c r="K106" s="305"/>
      <c r="L106" s="305"/>
      <c r="M106" s="305"/>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row>
    <row r="107" spans="1:210" ht="15.75" customHeight="1" x14ac:dyDescent="0.25">
      <c r="A107" s="37"/>
      <c r="B107" s="131"/>
      <c r="C107" s="222"/>
      <c r="D107" s="450" t="s">
        <v>262</v>
      </c>
      <c r="E107" s="451"/>
      <c r="F107" s="390" t="s">
        <v>71</v>
      </c>
      <c r="G107" s="139"/>
      <c r="H107" s="219">
        <f>+IF(F107="DA",0,J107)</f>
        <v>0</v>
      </c>
      <c r="I107" s="313">
        <v>2</v>
      </c>
      <c r="J107" s="305">
        <f>-I107/SUM($I$103:$I$107)</f>
        <v>-0.25</v>
      </c>
      <c r="K107" s="305"/>
      <c r="L107" s="305"/>
      <c r="M107" s="305"/>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row>
    <row r="108" spans="1:210" ht="15.75" customHeight="1" x14ac:dyDescent="0.25">
      <c r="A108" s="37"/>
      <c r="B108" s="131"/>
      <c r="C108" s="132"/>
      <c r="D108" s="133"/>
      <c r="E108" s="134"/>
      <c r="F108" s="396"/>
      <c r="G108" s="136"/>
      <c r="H108" s="225"/>
      <c r="I108" s="313"/>
      <c r="J108" s="305"/>
      <c r="K108" s="305"/>
      <c r="L108" s="305"/>
      <c r="M108" s="305"/>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row>
    <row r="109" spans="1:210" ht="15.75" customHeight="1" x14ac:dyDescent="0.25">
      <c r="A109" s="37"/>
      <c r="B109" s="131"/>
      <c r="C109" s="132" t="s">
        <v>83</v>
      </c>
      <c r="D109" s="133"/>
      <c r="E109" s="134"/>
      <c r="F109" s="391" t="s">
        <v>71</v>
      </c>
      <c r="G109" s="136"/>
      <c r="H109" s="39">
        <f>+IF(F109="DA",H111*K111+H119*K119+H133*K133,0)</f>
        <v>1</v>
      </c>
      <c r="I109" s="314">
        <v>3</v>
      </c>
      <c r="J109" s="307">
        <f>H111*K111+H119*K119+H133*K133</f>
        <v>1</v>
      </c>
      <c r="K109" s="307">
        <f>I109/$I$99</f>
        <v>0.33333333333333331</v>
      </c>
      <c r="L109" s="307"/>
      <c r="M109" s="307">
        <f>+IF(F109="DA",10,0)</f>
        <v>10</v>
      </c>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row>
    <row r="110" spans="1:210" ht="15.75" customHeight="1" x14ac:dyDescent="0.25">
      <c r="A110" s="37"/>
      <c r="B110" s="131"/>
      <c r="C110" s="372" t="s">
        <v>52</v>
      </c>
      <c r="D110" s="133"/>
      <c r="E110" s="134"/>
      <c r="F110" s="396"/>
      <c r="G110" s="136"/>
      <c r="H110" s="225"/>
      <c r="I110" s="313"/>
      <c r="J110" s="305"/>
      <c r="K110" s="305"/>
      <c r="L110" s="305"/>
      <c r="M110" s="305"/>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row>
    <row r="111" spans="1:210" ht="15.75" customHeight="1" x14ac:dyDescent="0.25">
      <c r="A111" s="37"/>
      <c r="B111" s="131"/>
      <c r="C111" s="222"/>
      <c r="D111" s="449" t="s">
        <v>55</v>
      </c>
      <c r="E111" s="138"/>
      <c r="F111" s="390" t="s">
        <v>71</v>
      </c>
      <c r="G111" s="136"/>
      <c r="H111" s="39">
        <f>+IF(F111="DA",1+SUM(H113:H117),0)</f>
        <v>1</v>
      </c>
      <c r="I111" s="313">
        <v>3</v>
      </c>
      <c r="J111" s="305">
        <f>SUM(J112:J117)</f>
        <v>-1</v>
      </c>
      <c r="K111" s="305">
        <f>I111/SUM($I$111,$I$119,$I$133)</f>
        <v>0.375</v>
      </c>
      <c r="L111" s="305"/>
      <c r="M111" s="305"/>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row>
    <row r="112" spans="1:210" ht="15.75" customHeight="1" x14ac:dyDescent="0.25">
      <c r="A112" s="37"/>
      <c r="B112" s="131"/>
      <c r="C112" s="454"/>
      <c r="D112" s="454"/>
      <c r="E112" s="450"/>
      <c r="F112" s="414"/>
      <c r="G112" s="136"/>
      <c r="H112" s="221"/>
      <c r="I112" s="313"/>
      <c r="J112" s="305"/>
      <c r="K112" s="305"/>
      <c r="L112" s="305"/>
      <c r="M112" s="305"/>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row>
    <row r="113" spans="1:210" ht="15.75" customHeight="1" x14ac:dyDescent="0.25">
      <c r="A113" s="37"/>
      <c r="B113" s="131"/>
      <c r="C113" s="454"/>
      <c r="D113" s="222"/>
      <c r="E113" s="450" t="s">
        <v>126</v>
      </c>
      <c r="F113" s="390" t="s">
        <v>71</v>
      </c>
      <c r="G113" s="139"/>
      <c r="H113" s="219">
        <f>+IF(F113&lt;&gt;"DA",J113,0)</f>
        <v>0</v>
      </c>
      <c r="I113" s="313">
        <v>2</v>
      </c>
      <c r="J113" s="305">
        <f>-I113/SUM($I$113:$I$117)</f>
        <v>-0.25</v>
      </c>
      <c r="K113" s="305"/>
      <c r="L113" s="305"/>
      <c r="M113" s="305"/>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row>
    <row r="114" spans="1:210" ht="15.75" customHeight="1" x14ac:dyDescent="0.25">
      <c r="A114" s="37"/>
      <c r="B114" s="131"/>
      <c r="C114" s="454"/>
      <c r="D114" s="222"/>
      <c r="E114" s="450"/>
      <c r="F114" s="414"/>
      <c r="G114" s="139"/>
      <c r="H114" s="221"/>
      <c r="I114" s="313"/>
      <c r="J114" s="305"/>
      <c r="K114" s="305"/>
      <c r="L114" s="305"/>
      <c r="M114" s="305"/>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row>
    <row r="115" spans="1:210" ht="15.75" customHeight="1" x14ac:dyDescent="0.25">
      <c r="A115" s="37"/>
      <c r="B115" s="131"/>
      <c r="C115" s="454"/>
      <c r="D115" s="222"/>
      <c r="E115" s="450" t="s">
        <v>210</v>
      </c>
      <c r="F115" s="390" t="s">
        <v>71</v>
      </c>
      <c r="G115" s="139"/>
      <c r="H115" s="219">
        <f>+IF(F115&lt;&gt;"DA",J115,0)</f>
        <v>0</v>
      </c>
      <c r="I115" s="313">
        <v>3</v>
      </c>
      <c r="J115" s="305">
        <f>-I115/SUM($I$113:$I$117)</f>
        <v>-0.375</v>
      </c>
      <c r="K115" s="305"/>
      <c r="L115" s="305"/>
      <c r="M115" s="30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row>
    <row r="116" spans="1:210" ht="15.75" customHeight="1" x14ac:dyDescent="0.25">
      <c r="A116" s="37"/>
      <c r="B116" s="131"/>
      <c r="C116" s="451"/>
      <c r="D116" s="220"/>
      <c r="E116" s="451"/>
      <c r="F116" s="394"/>
      <c r="G116" s="139"/>
      <c r="H116" s="221"/>
      <c r="I116" s="313"/>
      <c r="J116" s="305"/>
      <c r="K116" s="305"/>
      <c r="L116" s="305"/>
      <c r="M116" s="305"/>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row>
    <row r="117" spans="1:210" ht="15.75" customHeight="1" x14ac:dyDescent="0.25">
      <c r="A117" s="37"/>
      <c r="B117" s="131"/>
      <c r="C117" s="454"/>
      <c r="D117" s="222"/>
      <c r="E117" s="148" t="s">
        <v>247</v>
      </c>
      <c r="F117" s="390" t="s">
        <v>71</v>
      </c>
      <c r="G117" s="139"/>
      <c r="H117" s="219">
        <f>+IF(F117&lt;&gt;"DA",J117,0)</f>
        <v>0</v>
      </c>
      <c r="I117" s="313">
        <v>3</v>
      </c>
      <c r="J117" s="305">
        <f>-I117/SUM($I$113:$I$117)</f>
        <v>-0.375</v>
      </c>
      <c r="K117" s="305"/>
      <c r="L117" s="305"/>
      <c r="M117" s="305"/>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row>
    <row r="118" spans="1:210" ht="15.75" customHeight="1" x14ac:dyDescent="0.25">
      <c r="A118" s="37"/>
      <c r="B118" s="131"/>
      <c r="C118" s="454"/>
      <c r="D118" s="454"/>
      <c r="E118" s="454"/>
      <c r="F118" s="394"/>
      <c r="G118" s="139"/>
      <c r="H118" s="221"/>
      <c r="I118" s="313"/>
      <c r="J118" s="305"/>
      <c r="K118" s="305"/>
      <c r="L118" s="305"/>
      <c r="M118" s="305"/>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row>
    <row r="119" spans="1:210" ht="15.75" customHeight="1" x14ac:dyDescent="0.25">
      <c r="A119" s="37"/>
      <c r="B119" s="131"/>
      <c r="C119" s="222"/>
      <c r="D119" s="450" t="s">
        <v>84</v>
      </c>
      <c r="E119" s="297"/>
      <c r="F119" s="390" t="s">
        <v>71</v>
      </c>
      <c r="G119" s="139"/>
      <c r="H119" s="39">
        <f>+IF(F119="DA",1+SUM(H121:H131),0)</f>
        <v>1</v>
      </c>
      <c r="I119" s="313">
        <v>3</v>
      </c>
      <c r="J119" s="305">
        <f>SUM(J121:J131)</f>
        <v>-1</v>
      </c>
      <c r="K119" s="305">
        <f>I119/SUM($I$111,$I$119,$I$133)</f>
        <v>0.375</v>
      </c>
      <c r="L119" s="305"/>
      <c r="M119" s="305"/>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row>
    <row r="120" spans="1:210" ht="15.75" customHeight="1" x14ac:dyDescent="0.25">
      <c r="A120" s="37"/>
      <c r="B120" s="131"/>
      <c r="C120" s="138"/>
      <c r="D120" s="138"/>
      <c r="E120" s="297"/>
      <c r="F120" s="415"/>
      <c r="G120" s="139"/>
      <c r="H120" s="221"/>
      <c r="I120" s="313"/>
      <c r="J120" s="305"/>
      <c r="K120" s="305"/>
      <c r="L120" s="305"/>
      <c r="M120" s="305"/>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row>
    <row r="121" spans="1:210" ht="15.75" customHeight="1" x14ac:dyDescent="0.25">
      <c r="A121" s="37"/>
      <c r="B121" s="252"/>
      <c r="C121" s="450"/>
      <c r="D121" s="450"/>
      <c r="E121" s="450" t="s">
        <v>127</v>
      </c>
      <c r="F121" s="390" t="s">
        <v>71</v>
      </c>
      <c r="G121" s="139"/>
      <c r="H121" s="219">
        <f>+IF(F121="DA",0,J121)</f>
        <v>0</v>
      </c>
      <c r="I121" s="313">
        <v>3</v>
      </c>
      <c r="J121" s="305">
        <f>-I121/SUM($I$121:$I$131)</f>
        <v>-0.21428571428571427</v>
      </c>
      <c r="K121" s="305"/>
      <c r="L121" s="305"/>
      <c r="M121" s="305"/>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row>
    <row r="122" spans="1:210" ht="15.75" customHeight="1" x14ac:dyDescent="0.25">
      <c r="A122" s="37"/>
      <c r="B122" s="131"/>
      <c r="C122" s="450"/>
      <c r="D122" s="450"/>
      <c r="E122" s="450"/>
      <c r="F122" s="394"/>
      <c r="G122" s="139"/>
      <c r="H122" s="221"/>
      <c r="I122" s="313"/>
      <c r="J122" s="305"/>
      <c r="K122" s="305"/>
      <c r="L122" s="305"/>
      <c r="M122" s="305"/>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row>
    <row r="123" spans="1:210" ht="15.75" customHeight="1" x14ac:dyDescent="0.25">
      <c r="A123" s="37"/>
      <c r="B123" s="131"/>
      <c r="C123" s="450"/>
      <c r="D123" s="450"/>
      <c r="E123" s="450" t="s">
        <v>128</v>
      </c>
      <c r="F123" s="390" t="s">
        <v>71</v>
      </c>
      <c r="G123" s="139"/>
      <c r="H123" s="219">
        <f>+IF(F123="DA",0,J123)</f>
        <v>0</v>
      </c>
      <c r="I123" s="313">
        <v>2</v>
      </c>
      <c r="J123" s="305">
        <f>-I123/SUM($I$121:$I$131)</f>
        <v>-0.14285714285714285</v>
      </c>
      <c r="K123" s="305"/>
      <c r="L123" s="305"/>
      <c r="M123" s="305"/>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row>
    <row r="124" spans="1:210" ht="15.75" customHeight="1" x14ac:dyDescent="0.25">
      <c r="A124" s="37"/>
      <c r="B124" s="131"/>
      <c r="C124" s="450"/>
      <c r="D124" s="450"/>
      <c r="E124" s="450"/>
      <c r="F124" s="394"/>
      <c r="G124" s="139"/>
      <c r="H124" s="221"/>
      <c r="I124" s="313"/>
      <c r="J124" s="305"/>
      <c r="K124" s="305"/>
      <c r="L124" s="305"/>
      <c r="M124" s="305"/>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row>
    <row r="125" spans="1:210" ht="15.75" customHeight="1" x14ac:dyDescent="0.25">
      <c r="A125" s="37"/>
      <c r="B125" s="131"/>
      <c r="C125" s="450"/>
      <c r="D125" s="450"/>
      <c r="E125" s="148" t="s">
        <v>248</v>
      </c>
      <c r="F125" s="390" t="s">
        <v>71</v>
      </c>
      <c r="G125" s="139"/>
      <c r="H125" s="219">
        <f>+IF(F125="DA",0,J125)</f>
        <v>0</v>
      </c>
      <c r="I125" s="313">
        <v>2</v>
      </c>
      <c r="J125" s="305">
        <f>-I125/SUM($I$121:$I$131)</f>
        <v>-0.14285714285714285</v>
      </c>
      <c r="K125" s="305"/>
      <c r="L125" s="305"/>
      <c r="M125" s="30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row>
    <row r="126" spans="1:210" ht="15.75" customHeight="1" x14ac:dyDescent="0.25">
      <c r="A126" s="37"/>
      <c r="B126" s="131"/>
      <c r="C126" s="450"/>
      <c r="D126" s="450"/>
      <c r="E126" s="450"/>
      <c r="F126" s="394"/>
      <c r="G126" s="139"/>
      <c r="H126" s="221"/>
      <c r="I126" s="313"/>
      <c r="J126" s="305"/>
      <c r="K126" s="305"/>
      <c r="L126" s="305"/>
      <c r="M126" s="305"/>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row>
    <row r="127" spans="1:210" ht="15.75" customHeight="1" x14ac:dyDescent="0.25">
      <c r="A127" s="37"/>
      <c r="B127" s="131"/>
      <c r="C127" s="450"/>
      <c r="D127" s="450"/>
      <c r="E127" s="450" t="s">
        <v>129</v>
      </c>
      <c r="F127" s="390" t="s">
        <v>71</v>
      </c>
      <c r="G127" s="139"/>
      <c r="H127" s="219">
        <f>+IF(F127="DA",0,J127)</f>
        <v>0</v>
      </c>
      <c r="I127" s="313">
        <v>2</v>
      </c>
      <c r="J127" s="305">
        <f>-I127/SUM($I$121:$I$131)</f>
        <v>-0.14285714285714285</v>
      </c>
      <c r="K127" s="305"/>
      <c r="L127" s="305"/>
      <c r="M127" s="305"/>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row>
    <row r="128" spans="1:210" ht="15.75" customHeight="1" x14ac:dyDescent="0.25">
      <c r="A128" s="37"/>
      <c r="B128" s="131"/>
      <c r="C128" s="450"/>
      <c r="D128" s="450"/>
      <c r="E128" s="450"/>
      <c r="F128" s="394"/>
      <c r="G128" s="139"/>
      <c r="H128" s="221"/>
      <c r="I128" s="313"/>
      <c r="J128" s="305"/>
      <c r="K128" s="305"/>
      <c r="L128" s="305"/>
      <c r="M128" s="305"/>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row>
    <row r="129" spans="1:210" ht="15.75" customHeight="1" x14ac:dyDescent="0.25">
      <c r="A129" s="37"/>
      <c r="B129" s="131"/>
      <c r="C129" s="450"/>
      <c r="D129" s="450" t="s">
        <v>264</v>
      </c>
      <c r="E129" s="450"/>
      <c r="F129" s="390" t="s">
        <v>71</v>
      </c>
      <c r="G129" s="139"/>
      <c r="H129" s="219">
        <f>+IF(F129="DA",0,J129)</f>
        <v>0</v>
      </c>
      <c r="I129" s="313">
        <v>3</v>
      </c>
      <c r="J129" s="305">
        <f>-I129/SUM($I$121:$I$131)</f>
        <v>-0.21428571428571427</v>
      </c>
      <c r="K129" s="305"/>
      <c r="L129" s="305"/>
      <c r="M129" s="305"/>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row>
    <row r="130" spans="1:210" ht="15.75" customHeight="1" x14ac:dyDescent="0.25">
      <c r="A130" s="37"/>
      <c r="B130" s="131"/>
      <c r="C130" s="450"/>
      <c r="D130" s="450"/>
      <c r="E130" s="450"/>
      <c r="F130" s="394"/>
      <c r="G130" s="139"/>
      <c r="H130" s="221"/>
      <c r="I130" s="313"/>
      <c r="J130" s="305"/>
      <c r="K130" s="305"/>
      <c r="L130" s="305"/>
      <c r="M130" s="305"/>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row>
    <row r="131" spans="1:210" ht="15.75" customHeight="1" x14ac:dyDescent="0.25">
      <c r="A131" s="37"/>
      <c r="B131" s="131"/>
      <c r="C131" s="450"/>
      <c r="D131" s="450"/>
      <c r="E131" s="148" t="s">
        <v>249</v>
      </c>
      <c r="F131" s="390" t="s">
        <v>71</v>
      </c>
      <c r="G131" s="139"/>
      <c r="H131" s="219">
        <f>+IF(F131="DA",0,J131)</f>
        <v>0</v>
      </c>
      <c r="I131" s="313">
        <v>2</v>
      </c>
      <c r="J131" s="305">
        <f>-I131/SUM($I$121:$I$131)</f>
        <v>-0.14285714285714285</v>
      </c>
      <c r="K131" s="305"/>
      <c r="L131" s="305"/>
      <c r="M131" s="305"/>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row>
    <row r="132" spans="1:210" ht="15.75" customHeight="1" x14ac:dyDescent="0.25">
      <c r="A132" s="37"/>
      <c r="B132" s="131"/>
      <c r="C132" s="450"/>
      <c r="D132" s="450"/>
      <c r="E132" s="450"/>
      <c r="F132" s="416"/>
      <c r="G132" s="139"/>
      <c r="H132" s="221"/>
      <c r="I132" s="313"/>
      <c r="J132" s="305"/>
      <c r="K132" s="305"/>
      <c r="L132" s="305"/>
      <c r="M132" s="305"/>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row>
    <row r="133" spans="1:210" ht="15.75" customHeight="1" x14ac:dyDescent="0.25">
      <c r="A133" s="37"/>
      <c r="B133" s="131"/>
      <c r="C133" s="172"/>
      <c r="D133" s="450" t="s">
        <v>215</v>
      </c>
      <c r="E133" s="450"/>
      <c r="F133" s="390" t="s">
        <v>71</v>
      </c>
      <c r="G133" s="139"/>
      <c r="H133" s="39">
        <f>+IF(F133="DA",1,0)</f>
        <v>1</v>
      </c>
      <c r="I133" s="313">
        <v>2</v>
      </c>
      <c r="J133" s="305"/>
      <c r="K133" s="305">
        <f>I133/SUM($I$111,$I$119,$I$133)</f>
        <v>0.25</v>
      </c>
      <c r="L133" s="305"/>
      <c r="M133" s="305"/>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row>
    <row r="134" spans="1:210" ht="15.75" customHeight="1" x14ac:dyDescent="0.25">
      <c r="A134" s="37"/>
      <c r="B134" s="131"/>
      <c r="C134" s="451"/>
      <c r="D134" s="451"/>
      <c r="E134" s="451"/>
      <c r="F134" s="417"/>
      <c r="G134" s="281"/>
      <c r="H134" s="282"/>
      <c r="I134" s="313"/>
      <c r="J134" s="305"/>
      <c r="K134" s="305"/>
      <c r="L134" s="305"/>
      <c r="M134" s="305"/>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row>
    <row r="135" spans="1:210" ht="15.75" customHeight="1" x14ac:dyDescent="0.25">
      <c r="A135" s="37"/>
      <c r="B135" s="131"/>
      <c r="C135" s="454" t="s">
        <v>130</v>
      </c>
      <c r="D135" s="138"/>
      <c r="E135" s="297"/>
      <c r="F135" s="391" t="s">
        <v>71</v>
      </c>
      <c r="G135" s="136"/>
      <c r="H135" s="39">
        <f>+IF(F135="DA",1+SUM(H137:H145),0)</f>
        <v>1</v>
      </c>
      <c r="I135" s="314">
        <v>3</v>
      </c>
      <c r="J135" s="307">
        <f>SUM(J137:J145)</f>
        <v>-0.99999999999999989</v>
      </c>
      <c r="K135" s="307">
        <f>I135/$I$99</f>
        <v>0.33333333333333331</v>
      </c>
      <c r="L135" s="307"/>
      <c r="M135" s="307">
        <f>+IF(F135="DA",10,0)</f>
        <v>10</v>
      </c>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row>
    <row r="136" spans="1:210" ht="15.75" customHeight="1" x14ac:dyDescent="0.25">
      <c r="A136" s="37"/>
      <c r="B136" s="131"/>
      <c r="C136" s="372" t="s">
        <v>52</v>
      </c>
      <c r="D136" s="138"/>
      <c r="E136" s="297"/>
      <c r="F136" s="415"/>
      <c r="G136" s="136"/>
      <c r="H136" s="221"/>
      <c r="I136" s="313"/>
      <c r="J136" s="305"/>
      <c r="K136" s="305"/>
      <c r="L136" s="305"/>
      <c r="M136" s="305"/>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row>
    <row r="137" spans="1:210" ht="15.75" customHeight="1" x14ac:dyDescent="0.25">
      <c r="A137" s="37"/>
      <c r="B137" s="131"/>
      <c r="C137" s="454"/>
      <c r="D137" s="148" t="s">
        <v>250</v>
      </c>
      <c r="E137" s="297"/>
      <c r="F137" s="390" t="s">
        <v>71</v>
      </c>
      <c r="G137" s="136"/>
      <c r="H137" s="219">
        <f>+IF(F137="DA",0,J137)</f>
        <v>0</v>
      </c>
      <c r="I137" s="313">
        <v>1</v>
      </c>
      <c r="J137" s="305">
        <f>-I137/SUM($I$137:$I$145)</f>
        <v>-8.3333333333333329E-2</v>
      </c>
      <c r="K137" s="305"/>
      <c r="L137" s="305"/>
      <c r="M137" s="305"/>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row>
    <row r="138" spans="1:210" ht="15.75" customHeight="1" x14ac:dyDescent="0.25">
      <c r="A138" s="37"/>
      <c r="B138" s="131"/>
      <c r="C138" s="132"/>
      <c r="D138" s="223"/>
      <c r="E138" s="224"/>
      <c r="F138" s="394"/>
      <c r="G138" s="136"/>
      <c r="H138" s="243"/>
      <c r="I138" s="313"/>
      <c r="J138" s="305"/>
      <c r="K138" s="305"/>
      <c r="L138" s="305"/>
      <c r="M138" s="305"/>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row>
    <row r="139" spans="1:210" ht="15.75" customHeight="1" x14ac:dyDescent="0.25">
      <c r="A139" s="37"/>
      <c r="B139" s="131"/>
      <c r="C139" s="454"/>
      <c r="D139" s="449" t="s">
        <v>112</v>
      </c>
      <c r="E139" s="222"/>
      <c r="F139" s="390" t="s">
        <v>71</v>
      </c>
      <c r="G139" s="136"/>
      <c r="H139" s="219">
        <f>+IF(F139="DA",0,J139)</f>
        <v>0</v>
      </c>
      <c r="I139" s="313">
        <v>3</v>
      </c>
      <c r="J139" s="305">
        <f>-I139/SUM($I$137:$I$145)</f>
        <v>-0.25</v>
      </c>
      <c r="K139" s="305"/>
      <c r="L139" s="305"/>
      <c r="M139" s="305"/>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row>
    <row r="140" spans="1:210" ht="15.75" customHeight="1" x14ac:dyDescent="0.25">
      <c r="A140" s="37"/>
      <c r="B140" s="131"/>
      <c r="C140" s="132"/>
      <c r="D140" s="132"/>
      <c r="E140" s="134"/>
      <c r="F140" s="396"/>
      <c r="G140" s="136"/>
      <c r="H140" s="221"/>
      <c r="I140" s="313"/>
      <c r="J140" s="305"/>
      <c r="K140" s="305"/>
      <c r="L140" s="305"/>
      <c r="M140" s="305"/>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row>
    <row r="141" spans="1:210" ht="15.75" customHeight="1" x14ac:dyDescent="0.25">
      <c r="A141" s="37"/>
      <c r="B141" s="131"/>
      <c r="C141" s="454"/>
      <c r="D141" s="449" t="s">
        <v>216</v>
      </c>
      <c r="E141" s="222"/>
      <c r="F141" s="390" t="s">
        <v>71</v>
      </c>
      <c r="G141" s="136"/>
      <c r="H141" s="219">
        <f>+IF(F141="DA",0,J141)</f>
        <v>0</v>
      </c>
      <c r="I141" s="313">
        <v>3</v>
      </c>
      <c r="J141" s="305">
        <f>-I141/SUM($I$137:$I$145)</f>
        <v>-0.25</v>
      </c>
      <c r="K141" s="305"/>
      <c r="L141" s="305"/>
      <c r="M141" s="305"/>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row>
    <row r="142" spans="1:210" ht="15.75" customHeight="1" x14ac:dyDescent="0.25">
      <c r="A142" s="37"/>
      <c r="B142" s="131"/>
      <c r="C142" s="132"/>
      <c r="D142" s="133"/>
      <c r="E142" s="134"/>
      <c r="F142" s="396"/>
      <c r="G142" s="136"/>
      <c r="H142" s="221"/>
      <c r="I142" s="313"/>
      <c r="J142" s="305"/>
      <c r="K142" s="305"/>
      <c r="L142" s="305"/>
      <c r="M142" s="305"/>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row>
    <row r="143" spans="1:210" ht="15.75" customHeight="1" x14ac:dyDescent="0.25">
      <c r="A143" s="37"/>
      <c r="B143" s="131"/>
      <c r="C143" s="449"/>
      <c r="D143" s="450" t="s">
        <v>265</v>
      </c>
      <c r="E143" s="450"/>
      <c r="F143" s="390" t="s">
        <v>71</v>
      </c>
      <c r="G143" s="139"/>
      <c r="H143" s="219">
        <f>+IF(F143="DA",0,J143)</f>
        <v>0</v>
      </c>
      <c r="I143" s="313">
        <v>3</v>
      </c>
      <c r="J143" s="305">
        <f>-I143/SUM($I$137:$I$145)</f>
        <v>-0.25</v>
      </c>
      <c r="K143" s="305"/>
      <c r="L143" s="305"/>
      <c r="M143" s="305"/>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row>
    <row r="144" spans="1:210" ht="15.75" customHeight="1" x14ac:dyDescent="0.25">
      <c r="A144" s="37"/>
      <c r="B144" s="131"/>
      <c r="C144" s="451"/>
      <c r="D144" s="142"/>
      <c r="E144" s="450"/>
      <c r="F144" s="394"/>
      <c r="G144" s="139"/>
      <c r="H144" s="221"/>
      <c r="I144" s="313"/>
      <c r="J144" s="305"/>
      <c r="K144" s="305"/>
      <c r="L144" s="305"/>
      <c r="M144" s="305"/>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row>
    <row r="145" spans="1:210" ht="15.75" customHeight="1" x14ac:dyDescent="0.25">
      <c r="A145" s="37"/>
      <c r="B145" s="131"/>
      <c r="C145" s="454"/>
      <c r="D145" s="142" t="s">
        <v>131</v>
      </c>
      <c r="E145" s="450"/>
      <c r="F145" s="390" t="s">
        <v>71</v>
      </c>
      <c r="G145" s="139"/>
      <c r="H145" s="219">
        <f>+IF(F145="DA",0,J145)</f>
        <v>0</v>
      </c>
      <c r="I145" s="313">
        <v>2</v>
      </c>
      <c r="J145" s="305">
        <f>-I145/SUM($I$137:$I$145)</f>
        <v>-0.16666666666666666</v>
      </c>
      <c r="K145" s="305"/>
      <c r="L145" s="305"/>
      <c r="M145" s="30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row>
    <row r="146" spans="1:210" ht="15.75" customHeight="1" x14ac:dyDescent="0.25">
      <c r="A146" s="37"/>
      <c r="B146" s="131"/>
      <c r="C146" s="134"/>
      <c r="D146" s="150"/>
      <c r="E146" s="450"/>
      <c r="F146" s="396"/>
      <c r="G146" s="136"/>
      <c r="H146" s="243"/>
      <c r="I146" s="313"/>
      <c r="J146" s="305"/>
      <c r="K146" s="305"/>
      <c r="L146" s="305"/>
      <c r="M146" s="305"/>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row>
    <row r="147" spans="1:210" ht="15.75" customHeight="1" x14ac:dyDescent="0.25">
      <c r="A147" s="37"/>
      <c r="B147" s="143"/>
      <c r="C147" s="144"/>
      <c r="D147" s="145"/>
      <c r="E147" s="145"/>
      <c r="F147" s="418"/>
      <c r="G147" s="147"/>
      <c r="H147" s="244"/>
      <c r="I147" s="315"/>
      <c r="J147" s="310"/>
      <c r="K147" s="310"/>
      <c r="L147" s="310"/>
      <c r="M147" s="310"/>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row>
    <row r="148" spans="1:210" ht="15.75" customHeight="1" x14ac:dyDescent="0.25">
      <c r="A148" s="37"/>
      <c r="B148" s="66"/>
      <c r="C148" s="66"/>
      <c r="D148" s="45"/>
      <c r="E148" s="66"/>
      <c r="F148" s="411"/>
      <c r="G148" s="66"/>
      <c r="H148" s="233"/>
      <c r="I148" s="66"/>
      <c r="J148" s="66"/>
      <c r="K148" s="66"/>
      <c r="L148" s="66"/>
      <c r="M148" s="31"/>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row>
    <row r="149" spans="1:210" ht="15.75" customHeight="1" x14ac:dyDescent="0.25">
      <c r="A149" s="37"/>
      <c r="B149" s="78" t="s">
        <v>85</v>
      </c>
      <c r="C149" s="77"/>
      <c r="D149" s="113"/>
      <c r="E149" s="77"/>
      <c r="F149" s="411"/>
      <c r="G149" s="20"/>
      <c r="H149" s="301" t="s">
        <v>19</v>
      </c>
      <c r="I149" s="302" t="s">
        <v>29</v>
      </c>
      <c r="J149" s="302" t="s">
        <v>35</v>
      </c>
      <c r="K149" s="302" t="s">
        <v>36</v>
      </c>
      <c r="L149" s="302"/>
      <c r="M149" s="302" t="s">
        <v>34</v>
      </c>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row>
    <row r="150" spans="1:210" ht="15.75" customHeight="1" x14ac:dyDescent="0.25">
      <c r="A150" s="37"/>
      <c r="B150" s="78"/>
      <c r="C150" s="77"/>
      <c r="D150" s="113"/>
      <c r="E150" s="77"/>
      <c r="F150" s="411"/>
      <c r="G150" s="20"/>
      <c r="H150" s="235">
        <f>H153</f>
        <v>1</v>
      </c>
      <c r="I150" s="66"/>
      <c r="J150" s="66"/>
      <c r="K150" s="66"/>
      <c r="L150" s="66"/>
      <c r="M150" s="31"/>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row>
    <row r="151" spans="1:210" ht="15.75" customHeight="1" x14ac:dyDescent="0.25">
      <c r="A151" s="37"/>
      <c r="B151" s="125"/>
      <c r="C151" s="126"/>
      <c r="D151" s="127"/>
      <c r="E151" s="128"/>
      <c r="F151" s="392"/>
      <c r="G151" s="130"/>
      <c r="H151" s="236"/>
      <c r="I151" s="312"/>
      <c r="J151" s="303"/>
      <c r="K151" s="303"/>
      <c r="L151" s="303"/>
      <c r="M151" s="304"/>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row>
    <row r="152" spans="1:210" ht="15.75" customHeight="1" x14ac:dyDescent="0.25">
      <c r="A152" s="37"/>
      <c r="B152" s="131"/>
      <c r="C152" s="132"/>
      <c r="D152" s="150"/>
      <c r="E152" s="134"/>
      <c r="F152" s="396"/>
      <c r="G152" s="136"/>
      <c r="H152" s="49"/>
      <c r="I152" s="313"/>
      <c r="J152" s="305"/>
      <c r="K152" s="305"/>
      <c r="L152" s="305"/>
      <c r="M152" s="305"/>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row>
    <row r="153" spans="1:210" ht="15.75" customHeight="1" x14ac:dyDescent="0.25">
      <c r="A153" s="37"/>
      <c r="B153" s="131"/>
      <c r="C153" s="454" t="s">
        <v>132</v>
      </c>
      <c r="D153" s="150"/>
      <c r="E153" s="134"/>
      <c r="F153" s="391" t="s">
        <v>71</v>
      </c>
      <c r="G153" s="139"/>
      <c r="H153" s="39">
        <f>+IF(F153="DA",1+SUM(H155:H161),0)</f>
        <v>1</v>
      </c>
      <c r="I153" s="314"/>
      <c r="J153" s="307">
        <f>SUM(J155:J161)</f>
        <v>-0.99999999999999989</v>
      </c>
      <c r="K153" s="307"/>
      <c r="L153" s="307"/>
      <c r="M153" s="307">
        <f>+IF(F153="DA",10,0)</f>
        <v>10</v>
      </c>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row>
    <row r="154" spans="1:210" ht="15.75" customHeight="1" x14ac:dyDescent="0.25">
      <c r="A154" s="37"/>
      <c r="B154" s="131"/>
      <c r="C154" s="372" t="s">
        <v>52</v>
      </c>
      <c r="D154" s="150"/>
      <c r="E154" s="134"/>
      <c r="F154" s="396"/>
      <c r="G154" s="136"/>
      <c r="H154" s="49"/>
      <c r="I154" s="313"/>
      <c r="J154" s="305"/>
      <c r="K154" s="305"/>
      <c r="L154" s="305"/>
      <c r="M154" s="305"/>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row>
    <row r="155" spans="1:210" ht="15.75" customHeight="1" x14ac:dyDescent="0.25">
      <c r="A155" s="37"/>
      <c r="B155" s="131"/>
      <c r="C155" s="454"/>
      <c r="D155" s="449" t="s">
        <v>133</v>
      </c>
      <c r="E155" s="297"/>
      <c r="F155" s="390" t="s">
        <v>71</v>
      </c>
      <c r="G155" s="136"/>
      <c r="H155" s="219">
        <f>+IF(F155="DA",0,J155)</f>
        <v>0</v>
      </c>
      <c r="I155" s="313">
        <v>3</v>
      </c>
      <c r="J155" s="305">
        <f>-I155/SUM($I$155:$I$161)</f>
        <v>-0.5</v>
      </c>
      <c r="K155" s="305"/>
      <c r="L155" s="305"/>
      <c r="M155" s="30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row>
    <row r="156" spans="1:210" ht="15.75" customHeight="1" x14ac:dyDescent="0.25">
      <c r="A156" s="37"/>
      <c r="B156" s="131"/>
      <c r="C156" s="454"/>
      <c r="D156" s="449"/>
      <c r="E156" s="297"/>
      <c r="F156" s="396"/>
      <c r="G156" s="139"/>
      <c r="H156" s="48"/>
      <c r="I156" s="313"/>
      <c r="J156" s="305"/>
      <c r="K156" s="305"/>
      <c r="L156" s="305"/>
      <c r="M156" s="305"/>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row>
    <row r="157" spans="1:210" ht="15.75" customHeight="1" x14ac:dyDescent="0.25">
      <c r="A157" s="37"/>
      <c r="B157" s="252" t="s">
        <v>17</v>
      </c>
      <c r="C157" s="454"/>
      <c r="D157" s="449" t="s">
        <v>134</v>
      </c>
      <c r="E157" s="297"/>
      <c r="F157" s="390" t="s">
        <v>71</v>
      </c>
      <c r="G157" s="136"/>
      <c r="H157" s="219">
        <f>+IF(F157="DA",0,J157)</f>
        <v>0</v>
      </c>
      <c r="I157" s="313">
        <v>1</v>
      </c>
      <c r="J157" s="305">
        <f>-I157/SUM($I$155:$I$161)</f>
        <v>-0.16666666666666666</v>
      </c>
      <c r="K157" s="305"/>
      <c r="L157" s="305"/>
      <c r="M157" s="305"/>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row>
    <row r="158" spans="1:210" ht="15.75" customHeight="1" x14ac:dyDescent="0.25">
      <c r="A158" s="37"/>
      <c r="B158" s="131"/>
      <c r="C158" s="449"/>
      <c r="D158" s="449"/>
      <c r="E158" s="451"/>
      <c r="F158" s="396"/>
      <c r="G158" s="139"/>
      <c r="H158" s="48"/>
      <c r="I158" s="313"/>
      <c r="J158" s="305"/>
      <c r="K158" s="305"/>
      <c r="L158" s="305"/>
      <c r="M158" s="305"/>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row>
    <row r="159" spans="1:210" ht="15.75" customHeight="1" x14ac:dyDescent="0.25">
      <c r="A159" s="37"/>
      <c r="B159" s="131"/>
      <c r="C159" s="454"/>
      <c r="D159" s="449" t="s">
        <v>211</v>
      </c>
      <c r="E159" s="451"/>
      <c r="F159" s="390" t="s">
        <v>71</v>
      </c>
      <c r="G159" s="136"/>
      <c r="H159" s="219">
        <f>+IF(F159="DA",0,J159)</f>
        <v>0</v>
      </c>
      <c r="I159" s="313">
        <v>1</v>
      </c>
      <c r="J159" s="305">
        <f>-I159/SUM($I$155:$I$161)</f>
        <v>-0.16666666666666666</v>
      </c>
      <c r="K159" s="305"/>
      <c r="L159" s="305"/>
      <c r="M159" s="305"/>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row>
    <row r="160" spans="1:210" ht="15.75" customHeight="1" x14ac:dyDescent="0.25">
      <c r="A160" s="37"/>
      <c r="B160" s="131"/>
      <c r="C160" s="454"/>
      <c r="D160" s="449"/>
      <c r="E160" s="297" t="s">
        <v>25</v>
      </c>
      <c r="F160" s="396"/>
      <c r="G160" s="139"/>
      <c r="H160" s="48"/>
      <c r="I160" s="313"/>
      <c r="J160" s="305"/>
      <c r="K160" s="305"/>
      <c r="L160" s="305"/>
      <c r="M160" s="305"/>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row>
    <row r="161" spans="1:210" ht="15.75" customHeight="1" x14ac:dyDescent="0.25">
      <c r="A161" s="37"/>
      <c r="B161" s="131"/>
      <c r="C161" s="454"/>
      <c r="D161" s="449" t="s">
        <v>94</v>
      </c>
      <c r="E161" s="297"/>
      <c r="F161" s="390" t="s">
        <v>71</v>
      </c>
      <c r="G161" s="136"/>
      <c r="H161" s="219">
        <f>+IF(F161="DA",0,J161)</f>
        <v>0</v>
      </c>
      <c r="I161" s="313">
        <v>1</v>
      </c>
      <c r="J161" s="305">
        <f>-I161/SUM($I$155:$I$161)</f>
        <v>-0.16666666666666666</v>
      </c>
      <c r="K161" s="305"/>
      <c r="L161" s="305"/>
      <c r="M161" s="305"/>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row>
    <row r="162" spans="1:210" ht="15.75" customHeight="1" x14ac:dyDescent="0.25">
      <c r="A162" s="37"/>
      <c r="B162" s="143"/>
      <c r="C162" s="145"/>
      <c r="D162" s="145"/>
      <c r="E162" s="144"/>
      <c r="F162" s="418"/>
      <c r="G162" s="147"/>
      <c r="H162" s="237"/>
      <c r="I162" s="315"/>
      <c r="J162" s="310"/>
      <c r="K162" s="310"/>
      <c r="L162" s="310"/>
      <c r="M162" s="310"/>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row>
    <row r="163" spans="1:210" ht="15.75" customHeight="1" x14ac:dyDescent="0.25">
      <c r="A163" s="37"/>
      <c r="B163" s="66"/>
      <c r="C163" s="66"/>
      <c r="D163" s="45"/>
      <c r="E163" s="66"/>
      <c r="F163" s="411"/>
      <c r="G163" s="66"/>
      <c r="H163" s="233"/>
      <c r="I163" s="66"/>
      <c r="J163" s="66"/>
      <c r="K163" s="66"/>
      <c r="L163" s="66"/>
      <c r="M163" s="31"/>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row>
    <row r="164" spans="1:210" ht="15.75" customHeight="1" x14ac:dyDescent="0.25">
      <c r="A164" s="37"/>
      <c r="B164" s="270" t="s">
        <v>86</v>
      </c>
      <c r="C164" s="77"/>
      <c r="D164" s="113"/>
      <c r="E164" s="77"/>
      <c r="F164" s="411"/>
      <c r="G164" s="20"/>
      <c r="H164" s="301" t="s">
        <v>19</v>
      </c>
      <c r="I164" s="302" t="s">
        <v>29</v>
      </c>
      <c r="J164" s="302" t="s">
        <v>35</v>
      </c>
      <c r="K164" s="302" t="s">
        <v>36</v>
      </c>
      <c r="L164" s="302"/>
      <c r="M164" s="302" t="s">
        <v>34</v>
      </c>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row>
    <row r="165" spans="1:210" ht="15.75" customHeight="1" x14ac:dyDescent="0.25">
      <c r="A165" s="37"/>
      <c r="B165" s="37"/>
      <c r="C165" s="37"/>
      <c r="D165" s="114"/>
      <c r="E165" s="115"/>
      <c r="F165" s="411"/>
      <c r="G165" s="65"/>
      <c r="H165" s="240">
        <f>H168*K168+H176*K176</f>
        <v>1</v>
      </c>
      <c r="I165" s="32"/>
      <c r="J165" s="29"/>
      <c r="K165" s="29"/>
      <c r="L165" s="29"/>
      <c r="M165" s="234">
        <f>+AVERAGE(M168,M176)</f>
        <v>10</v>
      </c>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row>
    <row r="166" spans="1:210" ht="15.75" customHeight="1" x14ac:dyDescent="0.25">
      <c r="A166" s="37"/>
      <c r="B166" s="125"/>
      <c r="C166" s="126"/>
      <c r="D166" s="127"/>
      <c r="E166" s="128"/>
      <c r="F166" s="392"/>
      <c r="G166" s="130"/>
      <c r="H166" s="242"/>
      <c r="I166" s="312">
        <f>I168+I176</f>
        <v>6</v>
      </c>
      <c r="J166" s="303"/>
      <c r="K166" s="303"/>
      <c r="L166" s="303"/>
      <c r="M166" s="304"/>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row>
    <row r="167" spans="1:210" ht="15.75" customHeight="1" x14ac:dyDescent="0.25">
      <c r="A167" s="37"/>
      <c r="B167" s="131"/>
      <c r="C167" s="132"/>
      <c r="D167" s="150"/>
      <c r="E167" s="134"/>
      <c r="F167" s="396"/>
      <c r="G167" s="136"/>
      <c r="H167" s="243"/>
      <c r="I167" s="313"/>
      <c r="J167" s="305"/>
      <c r="K167" s="305"/>
      <c r="L167" s="305"/>
      <c r="M167" s="305"/>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row>
    <row r="168" spans="1:210" ht="15.75" customHeight="1" x14ac:dyDescent="0.25">
      <c r="A168" s="37"/>
      <c r="B168" s="131"/>
      <c r="C168" s="471" t="s">
        <v>87</v>
      </c>
      <c r="D168" s="471"/>
      <c r="E168" s="471"/>
      <c r="F168" s="391" t="s">
        <v>71</v>
      </c>
      <c r="G168" s="139"/>
      <c r="H168" s="39">
        <f>+IF(F168="DA",1+SUM(H170:H174),0)</f>
        <v>1</v>
      </c>
      <c r="I168" s="314">
        <v>3</v>
      </c>
      <c r="J168" s="307">
        <f>SUM(J169:J174)</f>
        <v>-1</v>
      </c>
      <c r="K168" s="307">
        <f>I168/$I$166</f>
        <v>0.5</v>
      </c>
      <c r="L168" s="307"/>
      <c r="M168" s="307">
        <f>+IF(F168="DA",10,0)</f>
        <v>10</v>
      </c>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row>
    <row r="169" spans="1:210" ht="15.75" customHeight="1" x14ac:dyDescent="0.25">
      <c r="A169" s="37"/>
      <c r="B169" s="131"/>
      <c r="C169" s="372" t="s">
        <v>52</v>
      </c>
      <c r="D169" s="450"/>
      <c r="E169" s="451"/>
      <c r="F169" s="394"/>
      <c r="G169" s="139"/>
      <c r="H169" s="221"/>
      <c r="I169" s="313"/>
      <c r="J169" s="305"/>
      <c r="K169" s="305"/>
      <c r="L169" s="305"/>
      <c r="M169" s="305"/>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row>
    <row r="170" spans="1:210" ht="15.75" customHeight="1" x14ac:dyDescent="0.25">
      <c r="A170" s="37"/>
      <c r="B170" s="131"/>
      <c r="C170" s="454"/>
      <c r="D170" s="450" t="s">
        <v>135</v>
      </c>
      <c r="E170" s="451"/>
      <c r="F170" s="390" t="s">
        <v>71</v>
      </c>
      <c r="G170" s="139"/>
      <c r="H170" s="219">
        <f>+IF(F170&lt;&gt;"DA",J170,0)</f>
        <v>0</v>
      </c>
      <c r="I170" s="313">
        <v>3</v>
      </c>
      <c r="J170" s="305">
        <f>-I170/SUM($I$170:$I$174)</f>
        <v>-0.5</v>
      </c>
      <c r="K170" s="305"/>
      <c r="L170" s="305"/>
      <c r="M170" s="305"/>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row>
    <row r="171" spans="1:210" ht="15.75" customHeight="1" x14ac:dyDescent="0.25">
      <c r="A171" s="37"/>
      <c r="B171" s="131"/>
      <c r="C171" s="454"/>
      <c r="D171" s="454"/>
      <c r="E171" s="450"/>
      <c r="F171" s="416"/>
      <c r="G171" s="139"/>
      <c r="H171" s="221"/>
      <c r="I171" s="313"/>
      <c r="J171" s="305"/>
      <c r="K171" s="305"/>
      <c r="L171" s="305"/>
      <c r="M171" s="305"/>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row>
    <row r="172" spans="1:210" ht="15.75" customHeight="1" x14ac:dyDescent="0.25">
      <c r="A172" s="37"/>
      <c r="B172" s="131"/>
      <c r="C172" s="454"/>
      <c r="D172" s="148" t="s">
        <v>267</v>
      </c>
      <c r="E172" s="268"/>
      <c r="F172" s="390" t="s">
        <v>71</v>
      </c>
      <c r="G172" s="139"/>
      <c r="H172" s="219">
        <f>+IF(F172&lt;&gt;"DA",J172,0)</f>
        <v>0</v>
      </c>
      <c r="I172" s="313">
        <v>1</v>
      </c>
      <c r="J172" s="305">
        <f>-I172/SUM($I$170:$I$174)</f>
        <v>-0.16666666666666666</v>
      </c>
      <c r="K172" s="305"/>
      <c r="L172" s="305"/>
      <c r="M172" s="305"/>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row>
    <row r="173" spans="1:210" ht="15.75" customHeight="1" x14ac:dyDescent="0.25">
      <c r="A173" s="37"/>
      <c r="B173" s="131"/>
      <c r="C173" s="451"/>
      <c r="D173" s="450"/>
      <c r="E173" s="451"/>
      <c r="F173" s="394"/>
      <c r="G173" s="139"/>
      <c r="H173" s="221"/>
      <c r="I173" s="313"/>
      <c r="J173" s="305"/>
      <c r="K173" s="305"/>
      <c r="L173" s="305"/>
      <c r="M173" s="305"/>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row>
    <row r="174" spans="1:210" ht="15.75" customHeight="1" x14ac:dyDescent="0.25">
      <c r="A174" s="37"/>
      <c r="B174" s="131"/>
      <c r="C174" s="454"/>
      <c r="D174" s="450" t="s">
        <v>88</v>
      </c>
      <c r="E174" s="268"/>
      <c r="F174" s="390" t="s">
        <v>71</v>
      </c>
      <c r="G174" s="139"/>
      <c r="H174" s="219">
        <f>+IF(F174&lt;&gt;"DA",J174,0)</f>
        <v>0</v>
      </c>
      <c r="I174" s="313">
        <v>2</v>
      </c>
      <c r="J174" s="305">
        <f>-I174/SUM($I$170:$I$174)</f>
        <v>-0.33333333333333331</v>
      </c>
      <c r="K174" s="305"/>
      <c r="L174" s="305"/>
      <c r="M174" s="305"/>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row>
    <row r="175" spans="1:210" ht="15.75" customHeight="1" x14ac:dyDescent="0.25">
      <c r="A175" s="37"/>
      <c r="B175" s="131"/>
      <c r="C175" s="269"/>
      <c r="D175" s="150"/>
      <c r="E175" s="259"/>
      <c r="F175" s="393"/>
      <c r="G175" s="136"/>
      <c r="H175" s="221"/>
      <c r="I175" s="313"/>
      <c r="J175" s="305"/>
      <c r="K175" s="305"/>
      <c r="L175" s="305"/>
      <c r="M175" s="30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row>
    <row r="176" spans="1:210" ht="15.75" customHeight="1" x14ac:dyDescent="0.25">
      <c r="A176" s="37"/>
      <c r="B176" s="131"/>
      <c r="C176" s="454" t="s">
        <v>136</v>
      </c>
      <c r="D176" s="138"/>
      <c r="E176" s="297"/>
      <c r="F176" s="391" t="s">
        <v>71</v>
      </c>
      <c r="G176" s="139"/>
      <c r="H176" s="39">
        <f>+IF(F176="DA",1+SUM(H178:H193),0)</f>
        <v>1</v>
      </c>
      <c r="I176" s="314">
        <v>3</v>
      </c>
      <c r="J176" s="307">
        <f>SUM(J178:J193)</f>
        <v>-1</v>
      </c>
      <c r="K176" s="307">
        <f>I176/$I$166</f>
        <v>0.5</v>
      </c>
      <c r="L176" s="307"/>
      <c r="M176" s="307">
        <f>+IF(F176="DA",10,0)</f>
        <v>10</v>
      </c>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row>
    <row r="177" spans="1:210" ht="15.75" customHeight="1" x14ac:dyDescent="0.25">
      <c r="A177" s="37"/>
      <c r="B177" s="131"/>
      <c r="C177" s="372" t="s">
        <v>52</v>
      </c>
      <c r="D177" s="450"/>
      <c r="E177" s="451"/>
      <c r="F177" s="394"/>
      <c r="G177" s="139"/>
      <c r="H177" s="221"/>
      <c r="I177" s="313"/>
      <c r="J177" s="305"/>
      <c r="K177" s="305"/>
      <c r="L177" s="305"/>
      <c r="M177" s="305"/>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row>
    <row r="178" spans="1:210" ht="15.75" customHeight="1" x14ac:dyDescent="0.25">
      <c r="A178" s="37"/>
      <c r="B178" s="131"/>
      <c r="C178" s="454"/>
      <c r="D178" s="450" t="s">
        <v>137</v>
      </c>
      <c r="E178" s="451"/>
      <c r="F178" s="390" t="s">
        <v>71</v>
      </c>
      <c r="G178" s="139"/>
      <c r="H178" s="219">
        <f>+IF(F178&lt;&gt;"DA",J178,0)</f>
        <v>0</v>
      </c>
      <c r="I178" s="313">
        <v>3</v>
      </c>
      <c r="J178" s="305">
        <f>-I178/SUM($I$178:$I$193)</f>
        <v>-0.17647058823529413</v>
      </c>
      <c r="K178" s="305"/>
      <c r="L178" s="305"/>
      <c r="M178" s="305"/>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row>
    <row r="179" spans="1:210" ht="15.75" customHeight="1" x14ac:dyDescent="0.25">
      <c r="A179" s="37"/>
      <c r="B179" s="131"/>
      <c r="C179" s="451"/>
      <c r="D179" s="450"/>
      <c r="E179" s="451"/>
      <c r="F179" s="394"/>
      <c r="G179" s="139"/>
      <c r="H179" s="221"/>
      <c r="I179" s="313"/>
      <c r="J179" s="305"/>
      <c r="K179" s="305"/>
      <c r="L179" s="305"/>
      <c r="M179" s="305"/>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row>
    <row r="180" spans="1:210" ht="15.75" customHeight="1" x14ac:dyDescent="0.25">
      <c r="A180" s="37"/>
      <c r="B180" s="252" t="s">
        <v>17</v>
      </c>
      <c r="C180" s="454"/>
      <c r="D180" s="450" t="s">
        <v>138</v>
      </c>
      <c r="E180" s="451"/>
      <c r="F180" s="390" t="s">
        <v>71</v>
      </c>
      <c r="G180" s="139"/>
      <c r="H180" s="219">
        <f>+IF(F180&lt;&gt;"DA",J180,0)</f>
        <v>0</v>
      </c>
      <c r="I180" s="313">
        <v>3</v>
      </c>
      <c r="J180" s="305">
        <f>-I180/SUM($I$178:$I$193)</f>
        <v>-0.17647058823529413</v>
      </c>
      <c r="K180" s="305"/>
      <c r="L180" s="305"/>
      <c r="M180" s="305"/>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row>
    <row r="181" spans="1:210" ht="15.75" customHeight="1" x14ac:dyDescent="0.25">
      <c r="A181" s="37"/>
      <c r="B181" s="131"/>
      <c r="C181" s="454"/>
      <c r="D181" s="450" t="s">
        <v>89</v>
      </c>
      <c r="E181" s="451"/>
      <c r="F181" s="394"/>
      <c r="G181" s="139"/>
      <c r="H181" s="221"/>
      <c r="I181" s="313"/>
      <c r="J181" s="305"/>
      <c r="K181" s="305"/>
      <c r="L181" s="305"/>
      <c r="M181" s="305"/>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row>
    <row r="182" spans="1:210" ht="15.75" customHeight="1" x14ac:dyDescent="0.25">
      <c r="A182" s="37"/>
      <c r="B182" s="131"/>
      <c r="C182" s="454"/>
      <c r="D182" s="450"/>
      <c r="E182" s="451"/>
      <c r="F182" s="394"/>
      <c r="G182" s="139"/>
      <c r="H182" s="221"/>
      <c r="I182" s="313"/>
      <c r="J182" s="305"/>
      <c r="K182" s="305"/>
      <c r="L182" s="305"/>
      <c r="M182" s="305"/>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row>
    <row r="183" spans="1:210" ht="15.75" customHeight="1" x14ac:dyDescent="0.25">
      <c r="A183" s="37"/>
      <c r="B183" s="252" t="s">
        <v>17</v>
      </c>
      <c r="C183" s="451"/>
      <c r="D183" s="450" t="s">
        <v>139</v>
      </c>
      <c r="E183" s="451"/>
      <c r="F183" s="390" t="s">
        <v>71</v>
      </c>
      <c r="G183" s="139"/>
      <c r="H183" s="219">
        <f>+IF(F183&lt;&gt;"DA",J183,0)</f>
        <v>0</v>
      </c>
      <c r="I183" s="313">
        <v>3</v>
      </c>
      <c r="J183" s="305">
        <f>-I183/SUM($I$178:$I$193)</f>
        <v>-0.17647058823529413</v>
      </c>
      <c r="K183" s="305"/>
      <c r="L183" s="305"/>
      <c r="M183" s="305"/>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row>
    <row r="184" spans="1:210" ht="15.75" customHeight="1" x14ac:dyDescent="0.25">
      <c r="A184" s="37"/>
      <c r="B184" s="131"/>
      <c r="C184" s="454"/>
      <c r="D184" s="450" t="s">
        <v>140</v>
      </c>
      <c r="E184" s="451"/>
      <c r="F184" s="394"/>
      <c r="G184" s="139"/>
      <c r="H184" s="221"/>
      <c r="I184" s="313"/>
      <c r="J184" s="305"/>
      <c r="K184" s="305"/>
      <c r="L184" s="305"/>
      <c r="M184" s="305"/>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row>
    <row r="185" spans="1:210" ht="15.75" customHeight="1" x14ac:dyDescent="0.25">
      <c r="A185" s="37"/>
      <c r="B185" s="131"/>
      <c r="C185" s="454"/>
      <c r="D185" s="450"/>
      <c r="E185" s="451"/>
      <c r="F185" s="394"/>
      <c r="G185" s="139"/>
      <c r="H185" s="221"/>
      <c r="I185" s="313"/>
      <c r="J185" s="305"/>
      <c r="K185" s="305"/>
      <c r="L185" s="305"/>
      <c r="M185" s="30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row>
    <row r="186" spans="1:210" ht="15.75" customHeight="1" x14ac:dyDescent="0.25">
      <c r="A186" s="37"/>
      <c r="B186" s="252" t="s">
        <v>17</v>
      </c>
      <c r="C186" s="451"/>
      <c r="D186" s="450" t="s">
        <v>217</v>
      </c>
      <c r="E186" s="451"/>
      <c r="F186" s="390" t="s">
        <v>71</v>
      </c>
      <c r="G186" s="139"/>
      <c r="H186" s="219">
        <v>0</v>
      </c>
      <c r="I186" s="313">
        <v>3</v>
      </c>
      <c r="J186" s="305">
        <f>-I186/SUM($I$178:$I$193)</f>
        <v>-0.17647058823529413</v>
      </c>
      <c r="K186" s="305"/>
      <c r="L186" s="305"/>
      <c r="M186" s="305"/>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row>
    <row r="187" spans="1:210" ht="15.75" customHeight="1" x14ac:dyDescent="0.25">
      <c r="A187" s="37"/>
      <c r="B187" s="131"/>
      <c r="C187" s="454"/>
      <c r="D187" s="450" t="s">
        <v>218</v>
      </c>
      <c r="E187" s="451"/>
      <c r="F187" s="394"/>
      <c r="G187" s="139"/>
      <c r="H187" s="221"/>
      <c r="I187" s="313"/>
      <c r="J187" s="305"/>
      <c r="K187" s="305"/>
      <c r="L187" s="305"/>
      <c r="M187" s="305"/>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row>
    <row r="188" spans="1:210" ht="15.75" customHeight="1" x14ac:dyDescent="0.25">
      <c r="A188" s="37"/>
      <c r="B188" s="131"/>
      <c r="C188" s="454"/>
      <c r="D188" s="450"/>
      <c r="E188" s="451"/>
      <c r="F188" s="394"/>
      <c r="G188" s="139"/>
      <c r="H188" s="221"/>
      <c r="I188" s="313"/>
      <c r="J188" s="305"/>
      <c r="K188" s="305"/>
      <c r="L188" s="305"/>
      <c r="M188" s="305"/>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row>
    <row r="189" spans="1:210" ht="15.75" customHeight="1" x14ac:dyDescent="0.25">
      <c r="A189" s="37"/>
      <c r="B189" s="131"/>
      <c r="C189" s="454"/>
      <c r="D189" s="450" t="s">
        <v>219</v>
      </c>
      <c r="E189" s="451"/>
      <c r="F189" s="390" t="s">
        <v>71</v>
      </c>
      <c r="G189" s="139"/>
      <c r="H189" s="219">
        <f>+IF(F189&lt;&gt;"DA",J189,0)</f>
        <v>0</v>
      </c>
      <c r="I189" s="313">
        <v>2</v>
      </c>
      <c r="J189" s="305">
        <f>-I189/SUM($I$178:$I$193)</f>
        <v>-0.11764705882352941</v>
      </c>
      <c r="K189" s="305"/>
      <c r="L189" s="305"/>
      <c r="M189" s="305"/>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row>
    <row r="190" spans="1:210" ht="15.75" customHeight="1" x14ac:dyDescent="0.25">
      <c r="A190" s="37"/>
      <c r="B190" s="131"/>
      <c r="C190" s="454"/>
      <c r="D190" s="450"/>
      <c r="E190" s="451"/>
      <c r="F190" s="394"/>
      <c r="G190" s="139"/>
      <c r="H190" s="221"/>
      <c r="I190" s="313"/>
      <c r="J190" s="305"/>
      <c r="K190" s="305"/>
      <c r="L190" s="305"/>
      <c r="M190" s="305"/>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row>
    <row r="191" spans="1:210" ht="15.75" customHeight="1" x14ac:dyDescent="0.25">
      <c r="A191" s="37"/>
      <c r="B191" s="131"/>
      <c r="C191" s="451"/>
      <c r="D191" s="450" t="s">
        <v>268</v>
      </c>
      <c r="E191" s="451"/>
      <c r="F191" s="390" t="s">
        <v>71</v>
      </c>
      <c r="G191" s="139"/>
      <c r="H191" s="219">
        <f>+IF(F191&lt;&gt;"DA",J191,0)</f>
        <v>0</v>
      </c>
      <c r="I191" s="313">
        <v>1</v>
      </c>
      <c r="J191" s="305">
        <f>-I191/SUM($I$178:$I$193)</f>
        <v>-5.8823529411764705E-2</v>
      </c>
      <c r="K191" s="305"/>
      <c r="L191" s="305"/>
      <c r="M191" s="305"/>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row>
    <row r="192" spans="1:210" ht="15.75" customHeight="1" x14ac:dyDescent="0.25">
      <c r="A192" s="37"/>
      <c r="B192" s="131"/>
      <c r="C192" s="451"/>
      <c r="D192" s="450"/>
      <c r="E192" s="451"/>
      <c r="F192" s="394"/>
      <c r="G192" s="139"/>
      <c r="H192" s="221"/>
      <c r="I192" s="313"/>
      <c r="J192" s="305"/>
      <c r="K192" s="305"/>
      <c r="L192" s="305"/>
      <c r="M192" s="305"/>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row>
    <row r="193" spans="1:210" ht="30.95" customHeight="1" x14ac:dyDescent="0.25">
      <c r="A193" s="37"/>
      <c r="B193" s="131"/>
      <c r="C193" s="451"/>
      <c r="D193" s="472" t="s">
        <v>220</v>
      </c>
      <c r="E193" s="472"/>
      <c r="F193" s="390" t="s">
        <v>71</v>
      </c>
      <c r="G193" s="139"/>
      <c r="H193" s="219">
        <f>+IF(F193&lt;&gt;"DA",J193,0)</f>
        <v>0</v>
      </c>
      <c r="I193" s="313">
        <v>2</v>
      </c>
      <c r="J193" s="305">
        <f>-I193/SUM($I$178:$I$193)</f>
        <v>-0.11764705882352941</v>
      </c>
      <c r="K193" s="305"/>
      <c r="L193" s="305"/>
      <c r="M193" s="305"/>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row>
    <row r="194" spans="1:210" ht="15.75" customHeight="1" x14ac:dyDescent="0.25">
      <c r="A194" s="37"/>
      <c r="B194" s="143"/>
      <c r="C194" s="144"/>
      <c r="D194" s="145"/>
      <c r="E194" s="144"/>
      <c r="F194" s="418"/>
      <c r="G194" s="147"/>
      <c r="H194" s="244"/>
      <c r="I194" s="315"/>
      <c r="J194" s="310"/>
      <c r="K194" s="310"/>
      <c r="L194" s="310"/>
      <c r="M194" s="310"/>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row>
    <row r="195" spans="1:210" ht="15.75" customHeight="1" x14ac:dyDescent="0.25">
      <c r="A195" s="37"/>
      <c r="B195" s="70"/>
      <c r="C195" s="70"/>
      <c r="D195" s="70"/>
      <c r="E195" s="70"/>
      <c r="F195" s="398"/>
      <c r="G195" s="36"/>
      <c r="H195" s="50"/>
      <c r="I195" s="59"/>
      <c r="J195" s="59"/>
      <c r="K195" s="59"/>
      <c r="L195" s="59"/>
      <c r="M195" s="59"/>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row>
    <row r="196" spans="1:210" ht="15.75" customHeight="1" x14ac:dyDescent="0.3">
      <c r="A196" s="37"/>
      <c r="B196" s="37"/>
      <c r="C196" s="37"/>
      <c r="D196" s="77"/>
      <c r="E196" s="37"/>
      <c r="F196" s="399"/>
      <c r="G196" s="20"/>
      <c r="H196" s="345">
        <f>AVERAGE(H165,H150,H98)</f>
        <v>1</v>
      </c>
      <c r="I196" s="118"/>
      <c r="J196" s="59"/>
      <c r="K196" s="59"/>
      <c r="L196" s="59"/>
      <c r="M196" s="44"/>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row>
    <row r="197" spans="1:210" ht="15.75" customHeight="1" thickBot="1" x14ac:dyDescent="0.3">
      <c r="A197" s="37"/>
      <c r="B197" s="37"/>
      <c r="C197" s="37"/>
      <c r="D197" s="77"/>
      <c r="E197" s="37"/>
      <c r="F197" s="399"/>
      <c r="G197" s="20"/>
      <c r="H197" s="20"/>
      <c r="I197" s="20"/>
      <c r="J197" s="20"/>
      <c r="K197" s="20"/>
      <c r="L197" s="59"/>
      <c r="M197" s="44"/>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row>
    <row r="198" spans="1:210" ht="15.75" customHeight="1" thickBot="1" x14ac:dyDescent="0.3">
      <c r="A198" s="37"/>
      <c r="B198" s="256" t="s">
        <v>95</v>
      </c>
      <c r="C198" s="94"/>
      <c r="D198" s="94"/>
      <c r="E198" s="88"/>
      <c r="F198" s="412"/>
      <c r="G198" s="89"/>
      <c r="H198" s="232"/>
      <c r="I198" s="28"/>
      <c r="J198" s="28"/>
      <c r="K198" s="28"/>
      <c r="L198" s="28"/>
      <c r="M198" s="2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row>
    <row r="199" spans="1:210" ht="15.75" customHeight="1" x14ac:dyDescent="0.25">
      <c r="A199" s="37"/>
      <c r="B199" s="66"/>
      <c r="C199" s="66"/>
      <c r="D199" s="45"/>
      <c r="E199" s="66"/>
      <c r="F199" s="411"/>
      <c r="G199" s="66"/>
      <c r="H199" s="233"/>
      <c r="I199" s="66"/>
      <c r="J199" s="66"/>
      <c r="K199" s="66"/>
      <c r="L199" s="66"/>
      <c r="M199" s="31"/>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row>
    <row r="200" spans="1:210" ht="15.75" customHeight="1" x14ac:dyDescent="0.25">
      <c r="A200" s="37"/>
      <c r="B200" s="78" t="s">
        <v>141</v>
      </c>
      <c r="C200" s="77"/>
      <c r="D200" s="113"/>
      <c r="E200" s="77"/>
      <c r="F200" s="411"/>
      <c r="G200" s="20"/>
      <c r="H200" s="301" t="s">
        <v>19</v>
      </c>
      <c r="I200" s="302" t="s">
        <v>29</v>
      </c>
      <c r="J200" s="302" t="s">
        <v>35</v>
      </c>
      <c r="K200" s="302" t="s">
        <v>36</v>
      </c>
      <c r="L200" s="302"/>
      <c r="M200" s="302" t="s">
        <v>34</v>
      </c>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row>
    <row r="201" spans="1:210" ht="15.75" customHeight="1" x14ac:dyDescent="0.25">
      <c r="A201" s="37"/>
      <c r="B201" s="37"/>
      <c r="C201" s="37"/>
      <c r="D201" s="114"/>
      <c r="E201" s="115"/>
      <c r="F201" s="411"/>
      <c r="G201" s="65"/>
      <c r="H201" s="234">
        <f>+H204</f>
        <v>1</v>
      </c>
      <c r="I201" s="66"/>
      <c r="J201" s="66"/>
      <c r="K201" s="66"/>
      <c r="L201" s="66"/>
      <c r="M201" s="234">
        <f>+M204</f>
        <v>10</v>
      </c>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row>
    <row r="202" spans="1:210" ht="15.75" customHeight="1" x14ac:dyDescent="0.25">
      <c r="A202" s="37"/>
      <c r="B202" s="125"/>
      <c r="C202" s="127"/>
      <c r="D202" s="127"/>
      <c r="E202" s="128"/>
      <c r="F202" s="392"/>
      <c r="G202" s="130"/>
      <c r="H202" s="236"/>
      <c r="I202" s="312">
        <f>(+IF(F230="DA",I232,0)+SUM(I240,I238,I236,I206:I228))</f>
        <v>35</v>
      </c>
      <c r="J202" s="303"/>
      <c r="K202" s="303"/>
      <c r="L202" s="303"/>
      <c r="M202" s="304"/>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row>
    <row r="203" spans="1:210" ht="15.75" customHeight="1" x14ac:dyDescent="0.25">
      <c r="A203" s="37"/>
      <c r="B203" s="131"/>
      <c r="C203" s="150"/>
      <c r="D203" s="150"/>
      <c r="E203" s="259"/>
      <c r="F203" s="393"/>
      <c r="G203" s="136"/>
      <c r="H203" s="48"/>
      <c r="I203" s="313"/>
      <c r="J203" s="305"/>
      <c r="K203" s="305"/>
      <c r="L203" s="305"/>
      <c r="M203" s="305"/>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row>
    <row r="204" spans="1:210" ht="15.75" customHeight="1" x14ac:dyDescent="0.25">
      <c r="A204" s="37"/>
      <c r="B204" s="131"/>
      <c r="C204" s="203" t="s">
        <v>142</v>
      </c>
      <c r="D204" s="148"/>
      <c r="E204" s="142"/>
      <c r="F204" s="391" t="s">
        <v>71</v>
      </c>
      <c r="G204" s="139"/>
      <c r="H204" s="39">
        <f>+IF(F204="DA",1+SUM(H206:H240),0)</f>
        <v>1</v>
      </c>
      <c r="I204" s="314"/>
      <c r="J204" s="307">
        <f>SUM(J206:J240)</f>
        <v>-1.0000000000000002</v>
      </c>
      <c r="K204" s="307"/>
      <c r="L204" s="307"/>
      <c r="M204" s="307">
        <f>+IF(F204="DA",10,0)</f>
        <v>10</v>
      </c>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row>
    <row r="205" spans="1:210" ht="15.75" customHeight="1" x14ac:dyDescent="0.25">
      <c r="A205" s="37"/>
      <c r="B205" s="131"/>
      <c r="C205" s="372" t="s">
        <v>52</v>
      </c>
      <c r="D205" s="148"/>
      <c r="E205" s="142"/>
      <c r="F205" s="395"/>
      <c r="G205" s="139"/>
      <c r="H205" s="48"/>
      <c r="I205" s="313"/>
      <c r="J205" s="305"/>
      <c r="K205" s="305"/>
      <c r="L205" s="305"/>
      <c r="M205" s="3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row>
    <row r="206" spans="1:210" ht="15.75" customHeight="1" x14ac:dyDescent="0.25">
      <c r="A206" s="37"/>
      <c r="B206" s="131"/>
      <c r="C206" s="218"/>
      <c r="D206" s="465" t="s">
        <v>251</v>
      </c>
      <c r="E206" s="217"/>
      <c r="F206" s="390" t="s">
        <v>71</v>
      </c>
      <c r="G206" s="139"/>
      <c r="H206" s="284">
        <f>+IF(F206="DA",0,J206)</f>
        <v>0</v>
      </c>
      <c r="I206" s="313">
        <v>3</v>
      </c>
      <c r="J206" s="305">
        <f>-I206/$I$202</f>
        <v>-8.5714285714285715E-2</v>
      </c>
      <c r="K206" s="305"/>
      <c r="L206" s="305"/>
      <c r="M206" s="305"/>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row>
    <row r="207" spans="1:210" ht="15.75" customHeight="1" x14ac:dyDescent="0.25">
      <c r="A207" s="37"/>
      <c r="B207" s="131"/>
      <c r="C207" s="278"/>
      <c r="D207" s="216"/>
      <c r="E207" s="149"/>
      <c r="F207" s="419"/>
      <c r="G207" s="139"/>
      <c r="H207" s="285"/>
      <c r="I207" s="313"/>
      <c r="J207" s="305"/>
      <c r="K207" s="305"/>
      <c r="L207" s="305"/>
      <c r="M207" s="305"/>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row>
    <row r="208" spans="1:210" ht="30.95" customHeight="1" x14ac:dyDescent="0.25">
      <c r="A208" s="37"/>
      <c r="B208" s="131"/>
      <c r="C208" s="278"/>
      <c r="D208" s="467" t="s">
        <v>259</v>
      </c>
      <c r="E208" s="467"/>
      <c r="F208" s="390" t="s">
        <v>71</v>
      </c>
      <c r="G208" s="139"/>
      <c r="H208" s="284">
        <f>+IF(F208="DA",0,J208)</f>
        <v>0</v>
      </c>
      <c r="I208" s="313">
        <v>3</v>
      </c>
      <c r="J208" s="305">
        <f>-I208/$I$202</f>
        <v>-8.5714285714285715E-2</v>
      </c>
      <c r="K208" s="305"/>
      <c r="L208" s="305"/>
      <c r="M208" s="305"/>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row>
    <row r="209" spans="1:210" ht="15.75" customHeight="1" x14ac:dyDescent="0.25">
      <c r="A209" s="37"/>
      <c r="B209" s="131"/>
      <c r="C209" s="278"/>
      <c r="D209" s="216"/>
      <c r="E209" s="149"/>
      <c r="F209" s="394"/>
      <c r="G209" s="139"/>
      <c r="H209" s="285"/>
      <c r="I209" s="313"/>
      <c r="J209" s="305"/>
      <c r="K209" s="305"/>
      <c r="L209" s="305"/>
      <c r="M209" s="305"/>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row>
    <row r="210" spans="1:210" ht="32.25" customHeight="1" x14ac:dyDescent="0.25">
      <c r="A210" s="37"/>
      <c r="B210" s="131"/>
      <c r="C210" s="278"/>
      <c r="D210" s="480" t="s">
        <v>143</v>
      </c>
      <c r="E210" s="480"/>
      <c r="F210" s="390" t="s">
        <v>71</v>
      </c>
      <c r="G210" s="139"/>
      <c r="H210" s="284">
        <f>+IF(F210="DA",0,J210)</f>
        <v>0</v>
      </c>
      <c r="I210" s="313">
        <v>2</v>
      </c>
      <c r="J210" s="305">
        <f>-I210/$I$202</f>
        <v>-5.7142857142857141E-2</v>
      </c>
      <c r="K210" s="305"/>
      <c r="L210" s="305"/>
      <c r="M210" s="305"/>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row>
    <row r="211" spans="1:210" ht="15.75" customHeight="1" x14ac:dyDescent="0.25">
      <c r="A211" s="37"/>
      <c r="B211" s="131"/>
      <c r="C211" s="278"/>
      <c r="D211" s="450"/>
      <c r="E211" s="149"/>
      <c r="F211" s="394"/>
      <c r="G211" s="139"/>
      <c r="H211" s="285"/>
      <c r="I211" s="313"/>
      <c r="J211" s="305"/>
      <c r="K211" s="305"/>
      <c r="L211" s="305"/>
      <c r="M211" s="305"/>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row>
    <row r="212" spans="1:210" ht="15.75" customHeight="1" x14ac:dyDescent="0.25">
      <c r="A212" s="37"/>
      <c r="B212" s="252" t="s">
        <v>17</v>
      </c>
      <c r="C212" s="278"/>
      <c r="D212" s="472" t="s">
        <v>221</v>
      </c>
      <c r="E212" s="472"/>
      <c r="F212" s="390" t="s">
        <v>71</v>
      </c>
      <c r="G212" s="139"/>
      <c r="H212" s="284">
        <f>+IF(F212="DA",0,J212)</f>
        <v>0</v>
      </c>
      <c r="I212" s="313">
        <v>2</v>
      </c>
      <c r="J212" s="305">
        <f>-I212/$I$202</f>
        <v>-5.7142857142857141E-2</v>
      </c>
      <c r="K212" s="305"/>
      <c r="L212" s="305"/>
      <c r="M212" s="305"/>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row>
    <row r="213" spans="1:210" ht="15.75" customHeight="1" x14ac:dyDescent="0.25">
      <c r="A213" s="37"/>
      <c r="B213" s="131"/>
      <c r="C213" s="278"/>
      <c r="D213" s="450"/>
      <c r="E213" s="449"/>
      <c r="F213" s="420"/>
      <c r="G213" s="139"/>
      <c r="H213" s="285"/>
      <c r="I213" s="313"/>
      <c r="J213" s="305"/>
      <c r="K213" s="305"/>
      <c r="L213" s="305"/>
      <c r="M213" s="305"/>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row>
    <row r="214" spans="1:210" ht="15.75" customHeight="1" x14ac:dyDescent="0.25">
      <c r="A214" s="37"/>
      <c r="B214" s="252" t="s">
        <v>17</v>
      </c>
      <c r="C214" s="278"/>
      <c r="D214" s="477" t="s">
        <v>144</v>
      </c>
      <c r="E214" s="477"/>
      <c r="F214" s="390" t="s">
        <v>71</v>
      </c>
      <c r="G214" s="139"/>
      <c r="H214" s="284">
        <f>+IF(F214="DA",0,J214)</f>
        <v>0</v>
      </c>
      <c r="I214" s="313">
        <v>2</v>
      </c>
      <c r="J214" s="305">
        <f>-I214/$I$202</f>
        <v>-5.7142857142857141E-2</v>
      </c>
      <c r="K214" s="305"/>
      <c r="L214" s="305"/>
      <c r="M214" s="305"/>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row>
    <row r="215" spans="1:210" ht="15.75" customHeight="1" x14ac:dyDescent="0.25">
      <c r="A215" s="37"/>
      <c r="B215" s="131"/>
      <c r="C215" s="278"/>
      <c r="D215" s="204"/>
      <c r="E215" s="149"/>
      <c r="F215" s="394"/>
      <c r="G215" s="139"/>
      <c r="H215" s="285"/>
      <c r="I215" s="313"/>
      <c r="J215" s="305"/>
      <c r="K215" s="305"/>
      <c r="L215" s="305"/>
      <c r="M215" s="30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row>
    <row r="216" spans="1:210" ht="15.75" customHeight="1" x14ac:dyDescent="0.25">
      <c r="A216" s="37"/>
      <c r="B216" s="131"/>
      <c r="C216" s="278"/>
      <c r="D216" s="450" t="s">
        <v>212</v>
      </c>
      <c r="E216" s="149"/>
      <c r="F216" s="390" t="s">
        <v>71</v>
      </c>
      <c r="G216" s="139"/>
      <c r="H216" s="284">
        <f>+IF(F216="DA",0,J216)</f>
        <v>0</v>
      </c>
      <c r="I216" s="313">
        <v>3</v>
      </c>
      <c r="J216" s="305">
        <f>-I216/$I$202</f>
        <v>-8.5714285714285715E-2</v>
      </c>
      <c r="K216" s="305"/>
      <c r="L216" s="305"/>
      <c r="M216" s="305"/>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row>
    <row r="217" spans="1:210" ht="15.75" customHeight="1" x14ac:dyDescent="0.25">
      <c r="A217" s="37"/>
      <c r="B217" s="131"/>
      <c r="C217" s="278"/>
      <c r="D217" s="450"/>
      <c r="E217" s="149"/>
      <c r="F217" s="394"/>
      <c r="G217" s="139"/>
      <c r="H217" s="285"/>
      <c r="I217" s="313"/>
      <c r="J217" s="305"/>
      <c r="K217" s="305"/>
      <c r="L217" s="305"/>
      <c r="M217" s="305"/>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row>
    <row r="218" spans="1:210" ht="15.75" customHeight="1" x14ac:dyDescent="0.25">
      <c r="A218" s="37"/>
      <c r="B218" s="131"/>
      <c r="C218" s="278"/>
      <c r="D218" s="450" t="s">
        <v>145</v>
      </c>
      <c r="E218" s="149"/>
      <c r="F218" s="390" t="s">
        <v>71</v>
      </c>
      <c r="G218" s="139"/>
      <c r="H218" s="285"/>
      <c r="I218" s="313"/>
      <c r="J218" s="305"/>
      <c r="K218" s="305"/>
      <c r="L218" s="305"/>
      <c r="M218" s="305"/>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row>
    <row r="219" spans="1:210" ht="15.75" customHeight="1" x14ac:dyDescent="0.25">
      <c r="A219" s="37"/>
      <c r="B219" s="131"/>
      <c r="C219" s="278"/>
      <c r="D219" s="204"/>
      <c r="E219" s="149"/>
      <c r="F219" s="394"/>
      <c r="G219" s="139"/>
      <c r="H219" s="285"/>
      <c r="I219" s="313"/>
      <c r="J219" s="305"/>
      <c r="K219" s="305"/>
      <c r="L219" s="305"/>
      <c r="M219" s="305"/>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row>
    <row r="220" spans="1:210" ht="15.75" customHeight="1" x14ac:dyDescent="0.25">
      <c r="A220" s="37"/>
      <c r="B220" s="131"/>
      <c r="C220" s="278"/>
      <c r="D220" s="450"/>
      <c r="E220" s="149" t="s">
        <v>146</v>
      </c>
      <c r="F220" s="390" t="s">
        <v>71</v>
      </c>
      <c r="G220" s="139"/>
      <c r="H220" s="284">
        <f>+IF(AND(F220="DA",F218="DA"),0,J220)</f>
        <v>0</v>
      </c>
      <c r="I220" s="313">
        <v>3</v>
      </c>
      <c r="J220" s="305">
        <f>-I220/$I$202</f>
        <v>-8.5714285714285715E-2</v>
      </c>
      <c r="K220" s="305"/>
      <c r="L220" s="305"/>
      <c r="M220" s="305"/>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row>
    <row r="221" spans="1:210" ht="15.75" customHeight="1" x14ac:dyDescent="0.25">
      <c r="A221" s="37"/>
      <c r="B221" s="131"/>
      <c r="C221" s="278"/>
      <c r="D221" s="450"/>
      <c r="E221" s="149"/>
      <c r="F221" s="419"/>
      <c r="G221" s="139"/>
      <c r="H221" s="285"/>
      <c r="I221" s="313"/>
      <c r="J221" s="305"/>
      <c r="K221" s="305"/>
      <c r="L221" s="305"/>
      <c r="M221" s="305"/>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row>
    <row r="222" spans="1:210" ht="15.75" customHeight="1" x14ac:dyDescent="0.25">
      <c r="A222" s="37"/>
      <c r="B222" s="131"/>
      <c r="C222" s="278"/>
      <c r="D222" s="450"/>
      <c r="E222" s="149" t="s">
        <v>90</v>
      </c>
      <c r="F222" s="390" t="s">
        <v>71</v>
      </c>
      <c r="G222" s="139"/>
      <c r="H222" s="284">
        <f>+IF(AND(F222="DA",F218="DA"),0,J222)</f>
        <v>0</v>
      </c>
      <c r="I222" s="313">
        <v>2</v>
      </c>
      <c r="J222" s="305">
        <f>-I222/$I$202</f>
        <v>-5.7142857142857141E-2</v>
      </c>
      <c r="K222" s="305"/>
      <c r="L222" s="305"/>
      <c r="M222" s="305"/>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row>
    <row r="223" spans="1:210" ht="15.75" customHeight="1" x14ac:dyDescent="0.25">
      <c r="A223" s="37"/>
      <c r="B223" s="131"/>
      <c r="C223" s="278"/>
      <c r="D223" s="450"/>
      <c r="E223" s="149"/>
      <c r="F223" s="394"/>
      <c r="G223" s="139"/>
      <c r="H223" s="285"/>
      <c r="I223" s="313"/>
      <c r="J223" s="305"/>
      <c r="K223" s="305"/>
      <c r="L223" s="305"/>
      <c r="M223" s="305"/>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row>
    <row r="224" spans="1:210" ht="15.75" customHeight="1" x14ac:dyDescent="0.25">
      <c r="A224" s="37"/>
      <c r="B224" s="131"/>
      <c r="C224" s="278"/>
      <c r="D224" s="148" t="s">
        <v>281</v>
      </c>
      <c r="E224" s="149"/>
      <c r="F224" s="390" t="s">
        <v>71</v>
      </c>
      <c r="G224" s="139"/>
      <c r="H224" s="284">
        <f>+IF(F224="DA",0,J224)</f>
        <v>0</v>
      </c>
      <c r="I224" s="313">
        <v>2</v>
      </c>
      <c r="J224" s="305">
        <f>-I224/$I$202</f>
        <v>-5.7142857142857141E-2</v>
      </c>
      <c r="K224" s="305"/>
      <c r="L224" s="305"/>
      <c r="M224" s="305"/>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row>
    <row r="225" spans="1:210" ht="15.75" customHeight="1" x14ac:dyDescent="0.25">
      <c r="A225" s="37"/>
      <c r="B225" s="131"/>
      <c r="C225" s="278"/>
      <c r="D225" s="148"/>
      <c r="E225" s="149"/>
      <c r="F225" s="394"/>
      <c r="G225" s="139"/>
      <c r="H225" s="285"/>
      <c r="I225" s="313"/>
      <c r="J225" s="305"/>
      <c r="K225" s="305"/>
      <c r="L225" s="305"/>
      <c r="M225" s="30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row>
    <row r="226" spans="1:210" ht="15.75" customHeight="1" x14ac:dyDescent="0.25">
      <c r="A226" s="37"/>
      <c r="B226" s="131"/>
      <c r="C226" s="278"/>
      <c r="D226" s="148" t="s">
        <v>269</v>
      </c>
      <c r="E226" s="149"/>
      <c r="F226" s="390" t="s">
        <v>71</v>
      </c>
      <c r="G226" s="139"/>
      <c r="H226" s="284">
        <f>+IF(F226="DA",0,J226)</f>
        <v>0</v>
      </c>
      <c r="I226" s="313">
        <v>3</v>
      </c>
      <c r="J226" s="305">
        <f>-I226/$I$202</f>
        <v>-8.5714285714285715E-2</v>
      </c>
      <c r="K226" s="305"/>
      <c r="L226" s="305"/>
      <c r="M226" s="305"/>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row>
    <row r="227" spans="1:210" ht="15.75" customHeight="1" x14ac:dyDescent="0.25">
      <c r="A227" s="37"/>
      <c r="B227" s="131"/>
      <c r="C227" s="278"/>
      <c r="D227" s="148"/>
      <c r="E227" s="149"/>
      <c r="F227" s="394"/>
      <c r="G227" s="139"/>
      <c r="H227" s="285"/>
      <c r="I227" s="313"/>
      <c r="J227" s="305"/>
      <c r="K227" s="305"/>
      <c r="L227" s="305"/>
      <c r="M227" s="305"/>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row>
    <row r="228" spans="1:210" ht="32.25" customHeight="1" x14ac:dyDescent="0.25">
      <c r="A228" s="37"/>
      <c r="B228" s="131"/>
      <c r="C228" s="278"/>
      <c r="D228" s="475" t="s">
        <v>272</v>
      </c>
      <c r="E228" s="475"/>
      <c r="F228" s="390" t="s">
        <v>71</v>
      </c>
      <c r="G228" s="139"/>
      <c r="H228" s="284">
        <f>+IF(F228="DA",0,J228)</f>
        <v>0</v>
      </c>
      <c r="I228" s="313">
        <v>3</v>
      </c>
      <c r="J228" s="305">
        <f>-I228/$I$202</f>
        <v>-8.5714285714285715E-2</v>
      </c>
      <c r="K228" s="305"/>
      <c r="L228" s="305"/>
      <c r="M228" s="305"/>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row>
    <row r="229" spans="1:210" ht="15.75" customHeight="1" x14ac:dyDescent="0.25">
      <c r="A229" s="37"/>
      <c r="B229" s="131"/>
      <c r="C229" s="220"/>
      <c r="D229" s="148"/>
      <c r="E229" s="149"/>
      <c r="F229" s="394"/>
      <c r="G229" s="139"/>
      <c r="H229" s="285"/>
      <c r="I229" s="313"/>
      <c r="J229" s="305"/>
      <c r="K229" s="305"/>
      <c r="L229" s="305"/>
      <c r="M229" s="305"/>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row>
    <row r="230" spans="1:210" ht="15.75" customHeight="1" x14ac:dyDescent="0.25">
      <c r="A230" s="37"/>
      <c r="B230" s="131"/>
      <c r="C230" s="220"/>
      <c r="D230" s="460" t="s">
        <v>222</v>
      </c>
      <c r="E230" s="149"/>
      <c r="F230" s="390" t="s">
        <v>71</v>
      </c>
      <c r="G230" s="139"/>
      <c r="H230" s="285"/>
      <c r="I230" s="313"/>
      <c r="J230" s="305"/>
      <c r="K230" s="305"/>
      <c r="L230" s="305"/>
      <c r="M230" s="305"/>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row>
    <row r="231" spans="1:210" ht="15.75" customHeight="1" x14ac:dyDescent="0.25">
      <c r="A231" s="37"/>
      <c r="B231" s="131"/>
      <c r="C231" s="220"/>
      <c r="D231" s="148"/>
      <c r="E231" s="149"/>
      <c r="F231" s="394"/>
      <c r="G231" s="139"/>
      <c r="H231" s="285"/>
      <c r="I231" s="313"/>
      <c r="J231" s="305"/>
      <c r="K231" s="305"/>
      <c r="L231" s="305"/>
      <c r="M231" s="305"/>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row>
    <row r="232" spans="1:210" ht="15.75" customHeight="1" x14ac:dyDescent="0.25">
      <c r="A232" s="37"/>
      <c r="B232" s="131"/>
      <c r="C232" s="220"/>
      <c r="D232" s="148"/>
      <c r="E232" s="142" t="s">
        <v>270</v>
      </c>
      <c r="F232" s="390" t="s">
        <v>71</v>
      </c>
      <c r="G232" s="139"/>
      <c r="H232" s="284">
        <f>+IF(OR(AND(F232="DA",F230="DA"),F230="NE",F230="--Molimo odaberite--"),0,J232)</f>
        <v>0</v>
      </c>
      <c r="I232" s="313">
        <v>1</v>
      </c>
      <c r="J232" s="305">
        <f>-I232/$I$202</f>
        <v>-2.8571428571428571E-2</v>
      </c>
      <c r="K232" s="305"/>
      <c r="L232" s="305"/>
      <c r="M232" s="305"/>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row>
    <row r="233" spans="1:210" ht="15.75" customHeight="1" x14ac:dyDescent="0.25">
      <c r="A233" s="37"/>
      <c r="B233" s="131"/>
      <c r="C233" s="220"/>
      <c r="D233" s="148"/>
      <c r="E233" s="149"/>
      <c r="F233" s="394"/>
      <c r="G233" s="139"/>
      <c r="H233" s="285"/>
      <c r="I233" s="313"/>
      <c r="J233" s="305"/>
      <c r="K233" s="305"/>
      <c r="L233" s="305"/>
      <c r="M233" s="305"/>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row>
    <row r="234" spans="1:210" ht="32.25" customHeight="1" x14ac:dyDescent="0.25">
      <c r="A234" s="37"/>
      <c r="B234" s="131"/>
      <c r="C234" s="220"/>
      <c r="D234" s="480" t="s">
        <v>271</v>
      </c>
      <c r="E234" s="480"/>
      <c r="F234" s="390" t="s">
        <v>71</v>
      </c>
      <c r="G234" s="139"/>
      <c r="H234" s="285"/>
      <c r="I234" s="313"/>
      <c r="J234" s="305"/>
      <c r="K234" s="305"/>
      <c r="L234" s="305"/>
      <c r="M234" s="305"/>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row>
    <row r="235" spans="1:210" ht="15.75" customHeight="1" x14ac:dyDescent="0.25">
      <c r="A235" s="37"/>
      <c r="B235" s="131"/>
      <c r="C235" s="220"/>
      <c r="D235" s="142"/>
      <c r="E235" s="142"/>
      <c r="F235" s="394"/>
      <c r="G235" s="139"/>
      <c r="H235" s="285"/>
      <c r="I235" s="313"/>
      <c r="J235" s="305"/>
      <c r="K235" s="305"/>
      <c r="L235" s="305"/>
      <c r="M235" s="30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row>
    <row r="236" spans="1:210" ht="30.95" customHeight="1" x14ac:dyDescent="0.25">
      <c r="A236" s="37"/>
      <c r="B236" s="252" t="s">
        <v>17</v>
      </c>
      <c r="C236" s="220"/>
      <c r="D236" s="450"/>
      <c r="E236" s="451" t="s">
        <v>147</v>
      </c>
      <c r="F236" s="390" t="s">
        <v>71</v>
      </c>
      <c r="G236" s="139"/>
      <c r="H236" s="284">
        <f>+IF(AND(F236="DA",F234="DA"),0,J236)</f>
        <v>0</v>
      </c>
      <c r="I236" s="313">
        <v>1</v>
      </c>
      <c r="J236" s="305">
        <f>-I236/$I$202</f>
        <v>-2.8571428571428571E-2</v>
      </c>
      <c r="K236" s="305"/>
      <c r="L236" s="305"/>
      <c r="M236" s="305"/>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row>
    <row r="237" spans="1:210" ht="15.75" customHeight="1" x14ac:dyDescent="0.25">
      <c r="A237" s="37"/>
      <c r="B237" s="252"/>
      <c r="C237" s="220"/>
      <c r="D237" s="450"/>
      <c r="E237" s="451"/>
      <c r="F237" s="394"/>
      <c r="G237" s="139"/>
      <c r="H237" s="285"/>
      <c r="I237" s="313"/>
      <c r="J237" s="305"/>
      <c r="K237" s="305"/>
      <c r="L237" s="305"/>
      <c r="M237" s="305"/>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row>
    <row r="238" spans="1:210" ht="15.75" customHeight="1" x14ac:dyDescent="0.25">
      <c r="A238" s="37"/>
      <c r="B238" s="131"/>
      <c r="C238" s="220"/>
      <c r="D238" s="142" t="s">
        <v>148</v>
      </c>
      <c r="E238" s="149"/>
      <c r="F238" s="390" t="s">
        <v>71</v>
      </c>
      <c r="G238" s="139"/>
      <c r="H238" s="284">
        <f>+IF(F238="DA",0,J238)</f>
        <v>0</v>
      </c>
      <c r="I238" s="313">
        <v>2</v>
      </c>
      <c r="J238" s="305">
        <f>-I238/$I$202</f>
        <v>-5.7142857142857141E-2</v>
      </c>
      <c r="K238" s="305"/>
      <c r="L238" s="305"/>
      <c r="M238" s="305"/>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row>
    <row r="239" spans="1:210" ht="15.75" customHeight="1" x14ac:dyDescent="0.25">
      <c r="A239" s="37"/>
      <c r="B239" s="131"/>
      <c r="C239" s="220"/>
      <c r="D239" s="142"/>
      <c r="E239" s="149"/>
      <c r="F239" s="394"/>
      <c r="G239" s="139"/>
      <c r="H239" s="285"/>
      <c r="I239" s="313"/>
      <c r="J239" s="305"/>
      <c r="K239" s="305"/>
      <c r="L239" s="305"/>
      <c r="M239" s="305"/>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row>
    <row r="240" spans="1:210" ht="15.75" customHeight="1" x14ac:dyDescent="0.25">
      <c r="A240" s="37"/>
      <c r="B240" s="131"/>
      <c r="C240" s="220"/>
      <c r="D240" s="148" t="s">
        <v>149</v>
      </c>
      <c r="E240" s="149"/>
      <c r="F240" s="390" t="s">
        <v>71</v>
      </c>
      <c r="G240" s="139"/>
      <c r="H240" s="284">
        <f>+IF(F240="DA",0,J240)</f>
        <v>0</v>
      </c>
      <c r="I240" s="313">
        <v>3</v>
      </c>
      <c r="J240" s="305">
        <f>-I240/$I$202</f>
        <v>-8.5714285714285715E-2</v>
      </c>
      <c r="K240" s="305"/>
      <c r="L240" s="305"/>
      <c r="M240" s="305"/>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row>
    <row r="241" spans="1:210" ht="15.75" customHeight="1" x14ac:dyDescent="0.25">
      <c r="A241" s="37"/>
      <c r="B241" s="143"/>
      <c r="C241" s="144"/>
      <c r="D241" s="144"/>
      <c r="E241" s="144"/>
      <c r="F241" s="418"/>
      <c r="G241" s="147"/>
      <c r="H241" s="237"/>
      <c r="I241" s="315"/>
      <c r="J241" s="310"/>
      <c r="K241" s="310"/>
      <c r="L241" s="310"/>
      <c r="M241" s="310"/>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row>
    <row r="242" spans="1:210" ht="15.75" customHeight="1" x14ac:dyDescent="0.25">
      <c r="A242" s="37"/>
      <c r="B242" s="37"/>
      <c r="C242" s="37"/>
      <c r="D242" s="113"/>
      <c r="E242" s="37"/>
      <c r="F242" s="411"/>
      <c r="G242" s="20"/>
      <c r="H242" s="226"/>
      <c r="I242" s="56"/>
      <c r="J242" s="56"/>
      <c r="K242" s="56"/>
      <c r="L242" s="56"/>
      <c r="M242" s="59"/>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row>
    <row r="243" spans="1:210" ht="15.75" customHeight="1" x14ac:dyDescent="0.25">
      <c r="A243" s="37"/>
      <c r="B243" s="78" t="s">
        <v>96</v>
      </c>
      <c r="C243" s="77"/>
      <c r="D243" s="113"/>
      <c r="E243" s="77"/>
      <c r="F243" s="411"/>
      <c r="G243" s="93"/>
      <c r="H243" s="301" t="s">
        <v>19</v>
      </c>
      <c r="I243" s="302" t="s">
        <v>29</v>
      </c>
      <c r="J243" s="302" t="s">
        <v>35</v>
      </c>
      <c r="K243" s="302" t="s">
        <v>36</v>
      </c>
      <c r="L243" s="302"/>
      <c r="M243" s="302" t="s">
        <v>34</v>
      </c>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row>
    <row r="244" spans="1:210" ht="15.75" customHeight="1" x14ac:dyDescent="0.25">
      <c r="A244" s="37"/>
      <c r="B244" s="37"/>
      <c r="C244" s="37"/>
      <c r="D244" s="114"/>
      <c r="E244" s="115"/>
      <c r="F244" s="411"/>
      <c r="G244" s="65"/>
      <c r="H244" s="234">
        <f>H247*K247+H257*K257+H263*K263+H265*K265+H267*K267+H269*K269+H271*K271+H273*K273</f>
        <v>1</v>
      </c>
      <c r="I244" s="29"/>
      <c r="J244" s="29"/>
      <c r="K244" s="29"/>
      <c r="L244" s="29"/>
      <c r="M244" s="234">
        <f>+AVERAGE(M247,M257,M263,M265,M267,M269,M271,M273)</f>
        <v>10</v>
      </c>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row>
    <row r="245" spans="1:210" ht="15.75" customHeight="1" x14ac:dyDescent="0.25">
      <c r="A245" s="37"/>
      <c r="B245" s="125"/>
      <c r="C245" s="126"/>
      <c r="D245" s="127"/>
      <c r="E245" s="128"/>
      <c r="F245" s="392"/>
      <c r="G245" s="130"/>
      <c r="H245" s="236"/>
      <c r="I245" s="312">
        <f>I247+I257+SUM(I263:I273)</f>
        <v>21</v>
      </c>
      <c r="J245" s="303"/>
      <c r="K245" s="303"/>
      <c r="L245" s="303"/>
      <c r="M245" s="304"/>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row>
    <row r="246" spans="1:210" ht="15.75" customHeight="1" x14ac:dyDescent="0.25">
      <c r="A246" s="37"/>
      <c r="B246" s="131"/>
      <c r="C246" s="269"/>
      <c r="D246" s="150"/>
      <c r="E246" s="259"/>
      <c r="F246" s="393"/>
      <c r="G246" s="136"/>
      <c r="H246" s="48"/>
      <c r="I246" s="313"/>
      <c r="J246" s="305"/>
      <c r="K246" s="305"/>
      <c r="L246" s="305"/>
      <c r="M246" s="305"/>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row>
    <row r="247" spans="1:210" ht="15.75" customHeight="1" x14ac:dyDescent="0.25">
      <c r="A247" s="37"/>
      <c r="B247" s="131"/>
      <c r="C247" s="454" t="s">
        <v>57</v>
      </c>
      <c r="D247" s="138"/>
      <c r="E247" s="297"/>
      <c r="F247" s="391" t="s">
        <v>71</v>
      </c>
      <c r="G247" s="136"/>
      <c r="H247" s="39">
        <f>+IF(F247="DA",1+SUM(H249:H255),0)</f>
        <v>1</v>
      </c>
      <c r="I247" s="314">
        <v>3</v>
      </c>
      <c r="J247" s="307">
        <f>SUM(J249:J255)</f>
        <v>-0.99999999999999978</v>
      </c>
      <c r="K247" s="307">
        <f>I247/$I$245</f>
        <v>0.14285714285714285</v>
      </c>
      <c r="L247" s="307"/>
      <c r="M247" s="307">
        <f>+IF(F247="DA",10,0)</f>
        <v>10</v>
      </c>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row>
    <row r="248" spans="1:210" ht="15.75" customHeight="1" x14ac:dyDescent="0.25">
      <c r="A248" s="37"/>
      <c r="B248" s="131"/>
      <c r="C248" s="372" t="s">
        <v>52</v>
      </c>
      <c r="D248" s="138"/>
      <c r="E248" s="297"/>
      <c r="F248" s="415"/>
      <c r="G248" s="136"/>
      <c r="H248" s="48"/>
      <c r="I248" s="313"/>
      <c r="J248" s="305"/>
      <c r="K248" s="305"/>
      <c r="L248" s="305"/>
      <c r="M248" s="305"/>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row>
    <row r="249" spans="1:210" ht="15.75" customHeight="1" x14ac:dyDescent="0.25">
      <c r="A249" s="37"/>
      <c r="B249" s="131"/>
      <c r="C249" s="454"/>
      <c r="D249" s="148" t="s">
        <v>252</v>
      </c>
      <c r="E249" s="297"/>
      <c r="F249" s="390" t="s">
        <v>71</v>
      </c>
      <c r="G249" s="139"/>
      <c r="H249" s="219">
        <f>+IF(F249="DA",0,J249)</f>
        <v>0</v>
      </c>
      <c r="I249" s="313">
        <v>3</v>
      </c>
      <c r="J249" s="305">
        <f>-I249/SUM($I$249:$I$255)</f>
        <v>-0.42857142857142855</v>
      </c>
      <c r="K249" s="305"/>
      <c r="L249" s="305"/>
      <c r="M249" s="305"/>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row>
    <row r="250" spans="1:210" ht="15.75" customHeight="1" x14ac:dyDescent="0.25">
      <c r="A250" s="37"/>
      <c r="B250" s="131"/>
      <c r="C250" s="454"/>
      <c r="D250" s="450"/>
      <c r="E250" s="297"/>
      <c r="F250" s="415"/>
      <c r="G250" s="139"/>
      <c r="H250" s="48"/>
      <c r="I250" s="313"/>
      <c r="J250" s="305"/>
      <c r="K250" s="305"/>
      <c r="L250" s="305"/>
      <c r="M250" s="305"/>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row>
    <row r="251" spans="1:210" ht="15.75" customHeight="1" x14ac:dyDescent="0.25">
      <c r="A251" s="37"/>
      <c r="B251" s="131"/>
      <c r="C251" s="454"/>
      <c r="D251" s="450" t="s">
        <v>150</v>
      </c>
      <c r="E251" s="297"/>
      <c r="F251" s="390" t="s">
        <v>71</v>
      </c>
      <c r="G251" s="139"/>
      <c r="H251" s="219">
        <f>+IF(F251="DA",0,J251)</f>
        <v>0</v>
      </c>
      <c r="I251" s="313">
        <v>2</v>
      </c>
      <c r="J251" s="305">
        <f>-I251/SUM($I$249:$I$255)</f>
        <v>-0.2857142857142857</v>
      </c>
      <c r="K251" s="305"/>
      <c r="L251" s="305"/>
      <c r="M251" s="305"/>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row>
    <row r="252" spans="1:210" ht="15.75" customHeight="1" x14ac:dyDescent="0.25">
      <c r="A252" s="37"/>
      <c r="B252" s="131"/>
      <c r="C252" s="454"/>
      <c r="D252" s="450"/>
      <c r="E252" s="297"/>
      <c r="F252" s="415"/>
      <c r="G252" s="136"/>
      <c r="H252" s="48"/>
      <c r="I252" s="313"/>
      <c r="J252" s="305"/>
      <c r="K252" s="305"/>
      <c r="L252" s="305"/>
      <c r="M252" s="305"/>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row>
    <row r="253" spans="1:210" ht="15.75" customHeight="1" x14ac:dyDescent="0.25">
      <c r="A253" s="37"/>
      <c r="B253" s="131"/>
      <c r="C253" s="454"/>
      <c r="D253" s="450" t="s">
        <v>151</v>
      </c>
      <c r="E253" s="297"/>
      <c r="F253" s="390" t="s">
        <v>71</v>
      </c>
      <c r="G253" s="139"/>
      <c r="H253" s="219">
        <f>+IF(F253="DA",0,J253)</f>
        <v>0</v>
      </c>
      <c r="I253" s="313">
        <v>1</v>
      </c>
      <c r="J253" s="305">
        <f>-I253/SUM($I$249:$I$255)</f>
        <v>-0.14285714285714285</v>
      </c>
      <c r="K253" s="305"/>
      <c r="L253" s="305"/>
      <c r="M253" s="305"/>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row>
    <row r="254" spans="1:210" ht="15.75" customHeight="1" x14ac:dyDescent="0.25">
      <c r="A254" s="37"/>
      <c r="B254" s="131"/>
      <c r="C254" s="454"/>
      <c r="D254" s="450"/>
      <c r="E254" s="297"/>
      <c r="F254" s="415"/>
      <c r="G254" s="139"/>
      <c r="H254" s="48"/>
      <c r="I254" s="313"/>
      <c r="J254" s="305"/>
      <c r="K254" s="305"/>
      <c r="L254" s="305"/>
      <c r="M254" s="305"/>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row>
    <row r="255" spans="1:210" ht="15.75" customHeight="1" x14ac:dyDescent="0.25">
      <c r="A255" s="37"/>
      <c r="B255" s="131"/>
      <c r="C255" s="454"/>
      <c r="D255" s="450" t="s">
        <v>152</v>
      </c>
      <c r="E255" s="451"/>
      <c r="F255" s="390" t="s">
        <v>71</v>
      </c>
      <c r="G255" s="139"/>
      <c r="H255" s="219">
        <f>+IF(F255="DA",0,J255)</f>
        <v>0</v>
      </c>
      <c r="I255" s="313">
        <v>1</v>
      </c>
      <c r="J255" s="305">
        <f>-I255/SUM($I$249:$I$255)</f>
        <v>-0.14285714285714285</v>
      </c>
      <c r="K255" s="305"/>
      <c r="L255" s="305"/>
      <c r="M255" s="30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row>
    <row r="256" spans="1:210" ht="15.75" customHeight="1" x14ac:dyDescent="0.25">
      <c r="A256" s="37"/>
      <c r="B256" s="131"/>
      <c r="C256" s="454"/>
      <c r="D256" s="450"/>
      <c r="E256" s="451"/>
      <c r="F256" s="415"/>
      <c r="G256" s="136"/>
      <c r="H256" s="48"/>
      <c r="I256" s="313"/>
      <c r="J256" s="305"/>
      <c r="K256" s="305"/>
      <c r="L256" s="305"/>
      <c r="M256" s="305"/>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row>
    <row r="257" spans="1:210" ht="15.75" customHeight="1" x14ac:dyDescent="0.25">
      <c r="A257" s="37"/>
      <c r="B257" s="131"/>
      <c r="C257" s="454" t="s">
        <v>58</v>
      </c>
      <c r="D257" s="138"/>
      <c r="E257" s="297"/>
      <c r="F257" s="391" t="s">
        <v>71</v>
      </c>
      <c r="G257" s="136"/>
      <c r="H257" s="39">
        <f>+IF(F257="DA",1+SUM(H259:H261),0)</f>
        <v>1</v>
      </c>
      <c r="I257" s="314">
        <v>3</v>
      </c>
      <c r="J257" s="307">
        <f>+SUM(J259:J261)</f>
        <v>-1</v>
      </c>
      <c r="K257" s="307">
        <f>I257/$I$245</f>
        <v>0.14285714285714285</v>
      </c>
      <c r="L257" s="307"/>
      <c r="M257" s="307">
        <f>+IF(F257="DA",10,0)</f>
        <v>10</v>
      </c>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row>
    <row r="258" spans="1:210" ht="15.75" customHeight="1" x14ac:dyDescent="0.25">
      <c r="A258" s="37"/>
      <c r="B258" s="131"/>
      <c r="C258" s="372" t="s">
        <v>52</v>
      </c>
      <c r="D258" s="138"/>
      <c r="E258" s="297"/>
      <c r="F258" s="415"/>
      <c r="G258" s="136"/>
      <c r="H258" s="48"/>
      <c r="I258" s="313"/>
      <c r="J258" s="305"/>
      <c r="K258" s="305"/>
      <c r="L258" s="305"/>
      <c r="M258" s="305"/>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row>
    <row r="259" spans="1:210" ht="15.75" customHeight="1" x14ac:dyDescent="0.25">
      <c r="A259" s="37"/>
      <c r="B259" s="131"/>
      <c r="C259" s="454"/>
      <c r="D259" s="450" t="s">
        <v>59</v>
      </c>
      <c r="E259" s="297"/>
      <c r="F259" s="390" t="s">
        <v>71</v>
      </c>
      <c r="G259" s="139"/>
      <c r="H259" s="219">
        <f>+IF(F259="DA",0,J259)</f>
        <v>0</v>
      </c>
      <c r="I259" s="313">
        <v>2</v>
      </c>
      <c r="J259" s="305">
        <f>-I259/SUM($I$259:$I$261)</f>
        <v>-0.5</v>
      </c>
      <c r="K259" s="305"/>
      <c r="L259" s="305"/>
      <c r="M259" s="305"/>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row>
    <row r="260" spans="1:210" ht="15.75" customHeight="1" x14ac:dyDescent="0.25">
      <c r="A260" s="37"/>
      <c r="B260" s="131"/>
      <c r="C260" s="454"/>
      <c r="D260" s="450"/>
      <c r="E260" s="297"/>
      <c r="F260" s="415"/>
      <c r="G260" s="136"/>
      <c r="H260" s="48"/>
      <c r="I260" s="313"/>
      <c r="J260" s="305"/>
      <c r="K260" s="305"/>
      <c r="L260" s="305"/>
      <c r="M260" s="305"/>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row>
    <row r="261" spans="1:210" ht="15.75" customHeight="1" x14ac:dyDescent="0.25">
      <c r="A261" s="37"/>
      <c r="B261" s="131"/>
      <c r="C261" s="454"/>
      <c r="D261" s="450" t="s">
        <v>153</v>
      </c>
      <c r="E261" s="297"/>
      <c r="F261" s="390" t="s">
        <v>71</v>
      </c>
      <c r="G261" s="139"/>
      <c r="H261" s="219">
        <f>+IF(F261="DA",0,J261)</f>
        <v>0</v>
      </c>
      <c r="I261" s="313">
        <v>2</v>
      </c>
      <c r="J261" s="305">
        <f>-I261/SUM($I$259:$I$261)</f>
        <v>-0.5</v>
      </c>
      <c r="K261" s="305"/>
      <c r="L261" s="305"/>
      <c r="M261" s="305"/>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row>
    <row r="262" spans="1:210" ht="15.75" customHeight="1" x14ac:dyDescent="0.25">
      <c r="A262" s="37"/>
      <c r="B262" s="131"/>
      <c r="C262" s="454"/>
      <c r="D262" s="450"/>
      <c r="E262" s="297"/>
      <c r="F262" s="415"/>
      <c r="G262" s="136"/>
      <c r="H262" s="48"/>
      <c r="I262" s="313"/>
      <c r="J262" s="305"/>
      <c r="K262" s="305"/>
      <c r="L262" s="305"/>
      <c r="M262" s="305"/>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row>
    <row r="263" spans="1:210" ht="15.75" customHeight="1" x14ac:dyDescent="0.25">
      <c r="A263" s="37"/>
      <c r="B263" s="131"/>
      <c r="C263" s="454" t="s">
        <v>97</v>
      </c>
      <c r="D263" s="138"/>
      <c r="E263" s="297"/>
      <c r="F263" s="391" t="s">
        <v>71</v>
      </c>
      <c r="G263" s="136"/>
      <c r="H263" s="39">
        <f>+IF(F263="DA",1,0)</f>
        <v>1</v>
      </c>
      <c r="I263" s="314">
        <v>3</v>
      </c>
      <c r="J263" s="307"/>
      <c r="K263" s="307">
        <f>I263/$I$245</f>
        <v>0.14285714285714285</v>
      </c>
      <c r="L263" s="307"/>
      <c r="M263" s="307">
        <f>+IF(F263="DA",10,0)</f>
        <v>10</v>
      </c>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row>
    <row r="264" spans="1:210" ht="15.75" customHeight="1" x14ac:dyDescent="0.25">
      <c r="A264" s="37"/>
      <c r="B264" s="131"/>
      <c r="C264" s="454"/>
      <c r="D264" s="450"/>
      <c r="E264" s="297"/>
      <c r="F264" s="415"/>
      <c r="G264" s="136"/>
      <c r="H264" s="48"/>
      <c r="I264" s="313"/>
      <c r="J264" s="305"/>
      <c r="K264" s="305"/>
      <c r="L264" s="305"/>
      <c r="M264" s="305"/>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row>
    <row r="265" spans="1:210" ht="30.95" customHeight="1" x14ac:dyDescent="0.25">
      <c r="A265" s="37"/>
      <c r="B265" s="131"/>
      <c r="C265" s="471" t="s">
        <v>154</v>
      </c>
      <c r="D265" s="471"/>
      <c r="E265" s="471"/>
      <c r="F265" s="391" t="s">
        <v>71</v>
      </c>
      <c r="G265" s="136"/>
      <c r="H265" s="39">
        <f>+IF(F265="DA",1,0)</f>
        <v>1</v>
      </c>
      <c r="I265" s="314">
        <v>3</v>
      </c>
      <c r="J265" s="307"/>
      <c r="K265" s="307">
        <f>I265/$I$245</f>
        <v>0.14285714285714285</v>
      </c>
      <c r="L265" s="307"/>
      <c r="M265" s="307">
        <f>+IF(F265="DA",10,0)</f>
        <v>10</v>
      </c>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row>
    <row r="266" spans="1:210" ht="15.75" customHeight="1" x14ac:dyDescent="0.25">
      <c r="A266" s="37"/>
      <c r="B266" s="131"/>
      <c r="C266" s="454"/>
      <c r="D266" s="450"/>
      <c r="E266" s="297"/>
      <c r="F266" s="415"/>
      <c r="G266" s="136"/>
      <c r="H266" s="48"/>
      <c r="I266" s="313"/>
      <c r="J266" s="305"/>
      <c r="K266" s="305"/>
      <c r="L266" s="305"/>
      <c r="M266" s="305"/>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row>
    <row r="267" spans="1:210" ht="30.95" customHeight="1" x14ac:dyDescent="0.25">
      <c r="A267" s="37"/>
      <c r="B267" s="252" t="s">
        <v>17</v>
      </c>
      <c r="C267" s="471" t="s">
        <v>155</v>
      </c>
      <c r="D267" s="471"/>
      <c r="E267" s="471"/>
      <c r="F267" s="391" t="s">
        <v>71</v>
      </c>
      <c r="G267" s="136"/>
      <c r="H267" s="39">
        <f>+IF(F267="DA",1,0)</f>
        <v>1</v>
      </c>
      <c r="I267" s="314">
        <v>2</v>
      </c>
      <c r="J267" s="307"/>
      <c r="K267" s="307">
        <f>I267/$I$245</f>
        <v>9.5238095238095233E-2</v>
      </c>
      <c r="L267" s="307"/>
      <c r="M267" s="307">
        <f>+IF(F267="DA",10,0)</f>
        <v>10</v>
      </c>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row>
    <row r="268" spans="1:210" ht="15.75" customHeight="1" x14ac:dyDescent="0.25">
      <c r="A268" s="37"/>
      <c r="B268" s="131"/>
      <c r="C268" s="454"/>
      <c r="D268" s="450"/>
      <c r="E268" s="451"/>
      <c r="F268" s="415"/>
      <c r="G268" s="136"/>
      <c r="H268" s="48"/>
      <c r="I268" s="313"/>
      <c r="J268" s="305"/>
      <c r="K268" s="305"/>
      <c r="L268" s="305"/>
      <c r="M268" s="305"/>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row>
    <row r="269" spans="1:210" ht="15.75" customHeight="1" x14ac:dyDescent="0.25">
      <c r="A269" s="37"/>
      <c r="B269" s="252" t="s">
        <v>17</v>
      </c>
      <c r="C269" s="138" t="s">
        <v>156</v>
      </c>
      <c r="D269" s="450"/>
      <c r="E269" s="451"/>
      <c r="F269" s="391" t="s">
        <v>71</v>
      </c>
      <c r="G269" s="136"/>
      <c r="H269" s="39">
        <f>+IF(F269="DA",1,0)</f>
        <v>1</v>
      </c>
      <c r="I269" s="314">
        <v>3</v>
      </c>
      <c r="J269" s="307"/>
      <c r="K269" s="307">
        <f>I269/$I$245</f>
        <v>0.14285714285714285</v>
      </c>
      <c r="L269" s="307"/>
      <c r="M269" s="307">
        <f>+IF(F269="DA",10,0)</f>
        <v>10</v>
      </c>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row>
    <row r="270" spans="1:210" ht="15.75" customHeight="1" x14ac:dyDescent="0.25">
      <c r="A270" s="37"/>
      <c r="B270" s="131"/>
      <c r="C270" s="138"/>
      <c r="D270" s="450"/>
      <c r="E270" s="451"/>
      <c r="F270" s="415"/>
      <c r="G270" s="136"/>
      <c r="H270" s="48"/>
      <c r="I270" s="313"/>
      <c r="J270" s="305"/>
      <c r="K270" s="305"/>
      <c r="L270" s="305"/>
      <c r="M270" s="305"/>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row>
    <row r="271" spans="1:210" ht="15.75" customHeight="1" x14ac:dyDescent="0.25">
      <c r="A271" s="37"/>
      <c r="B271" s="252"/>
      <c r="C271" s="454" t="s">
        <v>157</v>
      </c>
      <c r="D271" s="450"/>
      <c r="E271" s="297"/>
      <c r="F271" s="391" t="s">
        <v>71</v>
      </c>
      <c r="G271" s="136"/>
      <c r="H271" s="39">
        <f>+IF(F271="DA",1,0)</f>
        <v>1</v>
      </c>
      <c r="I271" s="314">
        <v>2</v>
      </c>
      <c r="J271" s="307"/>
      <c r="K271" s="307">
        <f>I271/$I$245</f>
        <v>9.5238095238095233E-2</v>
      </c>
      <c r="L271" s="307"/>
      <c r="M271" s="307">
        <f>+IF(F271="DA",10,0)</f>
        <v>10</v>
      </c>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row>
    <row r="272" spans="1:210" ht="15.75" customHeight="1" x14ac:dyDescent="0.25">
      <c r="A272" s="37"/>
      <c r="B272" s="131"/>
      <c r="C272" s="454"/>
      <c r="D272" s="454"/>
      <c r="E272" s="451"/>
      <c r="F272" s="415"/>
      <c r="G272" s="136"/>
      <c r="H272" s="48"/>
      <c r="I272" s="313"/>
      <c r="J272" s="305"/>
      <c r="K272" s="305"/>
      <c r="L272" s="305"/>
      <c r="M272" s="305"/>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row>
    <row r="273" spans="1:210" ht="30.95" customHeight="1" x14ac:dyDescent="0.25">
      <c r="A273" s="37"/>
      <c r="B273" s="131"/>
      <c r="C273" s="471" t="s">
        <v>273</v>
      </c>
      <c r="D273" s="471"/>
      <c r="E273" s="471"/>
      <c r="F273" s="391" t="s">
        <v>71</v>
      </c>
      <c r="G273" s="136"/>
      <c r="H273" s="39">
        <f>+IF(F273="DA",1,0)</f>
        <v>1</v>
      </c>
      <c r="I273" s="314">
        <v>2</v>
      </c>
      <c r="J273" s="307"/>
      <c r="K273" s="307">
        <f>I273/$I$245</f>
        <v>9.5238095238095233E-2</v>
      </c>
      <c r="L273" s="307"/>
      <c r="M273" s="307">
        <f>+IF(F273="DA",10,0)</f>
        <v>10</v>
      </c>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row>
    <row r="274" spans="1:210" ht="15.75" customHeight="1" x14ac:dyDescent="0.25">
      <c r="A274" s="37"/>
      <c r="B274" s="143"/>
      <c r="C274" s="261"/>
      <c r="D274" s="145"/>
      <c r="E274" s="262"/>
      <c r="F274" s="421"/>
      <c r="G274" s="263"/>
      <c r="H274" s="264"/>
      <c r="I274" s="315"/>
      <c r="J274" s="310"/>
      <c r="K274" s="310"/>
      <c r="L274" s="310"/>
      <c r="M274" s="310"/>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row>
    <row r="275" spans="1:210" ht="15.75" customHeight="1" x14ac:dyDescent="0.25">
      <c r="A275" s="37"/>
      <c r="B275" s="70"/>
      <c r="C275" s="70"/>
      <c r="D275" s="70"/>
      <c r="E275" s="70"/>
      <c r="F275" s="398"/>
      <c r="G275" s="36"/>
      <c r="H275" s="50"/>
      <c r="I275" s="59"/>
      <c r="J275" s="59"/>
      <c r="K275" s="59"/>
      <c r="L275" s="59"/>
      <c r="M275" s="59"/>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row>
    <row r="276" spans="1:210" ht="15.75" customHeight="1" x14ac:dyDescent="0.25">
      <c r="A276" s="37"/>
      <c r="B276" s="78" t="s">
        <v>223</v>
      </c>
      <c r="C276" s="77"/>
      <c r="D276" s="113"/>
      <c r="E276" s="77"/>
      <c r="F276" s="411"/>
      <c r="G276" s="36"/>
      <c r="H276" s="301" t="s">
        <v>19</v>
      </c>
      <c r="I276" s="302" t="s">
        <v>29</v>
      </c>
      <c r="J276" s="302" t="s">
        <v>35</v>
      </c>
      <c r="K276" s="302" t="s">
        <v>36</v>
      </c>
      <c r="L276" s="302"/>
      <c r="M276" s="302" t="s">
        <v>34</v>
      </c>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row>
    <row r="277" spans="1:210" ht="15.75" customHeight="1" x14ac:dyDescent="0.25">
      <c r="A277" s="37"/>
      <c r="B277" s="78"/>
      <c r="C277" s="77"/>
      <c r="D277" s="113"/>
      <c r="E277" s="77"/>
      <c r="F277" s="411"/>
      <c r="G277" s="36"/>
      <c r="H277" s="234">
        <f>H280*K280+H286*K286+H288*K288+H294*K294+H308*K308+H310*K310+H312*K312+H314*K314+H316*K316</f>
        <v>1</v>
      </c>
      <c r="I277" s="29"/>
      <c r="J277" s="29"/>
      <c r="K277" s="29"/>
      <c r="L277" s="29"/>
      <c r="M277" s="234">
        <f>+AVERAGE(M280,M286,M288,M294,M308,M314,M312)</f>
        <v>10</v>
      </c>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row>
    <row r="278" spans="1:210" ht="15.75" customHeight="1" x14ac:dyDescent="0.25">
      <c r="A278" s="37"/>
      <c r="B278" s="125"/>
      <c r="C278" s="257"/>
      <c r="D278" s="127"/>
      <c r="E278" s="128"/>
      <c r="F278" s="392"/>
      <c r="G278" s="130"/>
      <c r="H278" s="236"/>
      <c r="I278" s="312">
        <f>I280+I286+I288+I294+SUM(I308:I316)</f>
        <v>22</v>
      </c>
      <c r="J278" s="303"/>
      <c r="K278" s="303"/>
      <c r="L278" s="303"/>
      <c r="M278" s="304"/>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row>
    <row r="279" spans="1:210" ht="15.75" customHeight="1" x14ac:dyDescent="0.25">
      <c r="A279" s="37"/>
      <c r="B279" s="131"/>
      <c r="C279" s="258"/>
      <c r="D279" s="150"/>
      <c r="E279" s="259"/>
      <c r="F279" s="393"/>
      <c r="G279" s="136"/>
      <c r="H279" s="48"/>
      <c r="I279" s="313"/>
      <c r="J279" s="305"/>
      <c r="K279" s="305"/>
      <c r="L279" s="305"/>
      <c r="M279" s="305"/>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row>
    <row r="280" spans="1:210" ht="15.75" customHeight="1" x14ac:dyDescent="0.25">
      <c r="A280" s="37"/>
      <c r="B280" s="131"/>
      <c r="C280" s="258" t="s">
        <v>236</v>
      </c>
      <c r="D280" s="150"/>
      <c r="E280" s="259"/>
      <c r="F280" s="391" t="s">
        <v>71</v>
      </c>
      <c r="G280" s="139"/>
      <c r="H280" s="39">
        <f>+IF(F280="DA",1+SUM(H282:H284),0)</f>
        <v>1</v>
      </c>
      <c r="I280" s="314">
        <v>3</v>
      </c>
      <c r="J280" s="307">
        <f>+SUM(J282:J284)</f>
        <v>-1</v>
      </c>
      <c r="K280" s="307">
        <f>I280/$I$278</f>
        <v>0.13636363636363635</v>
      </c>
      <c r="L280" s="307"/>
      <c r="M280" s="307">
        <f>+IF(F280="DA",10,0)</f>
        <v>10</v>
      </c>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row>
    <row r="281" spans="1:210" ht="15.75" customHeight="1" x14ac:dyDescent="0.25">
      <c r="A281" s="37"/>
      <c r="B281" s="131"/>
      <c r="C281" s="372" t="s">
        <v>52</v>
      </c>
      <c r="D281" s="150"/>
      <c r="E281" s="259"/>
      <c r="F281" s="393"/>
      <c r="G281" s="136"/>
      <c r="H281" s="48"/>
      <c r="I281" s="314"/>
      <c r="J281" s="307"/>
      <c r="K281" s="307"/>
      <c r="L281" s="307"/>
      <c r="M281" s="307"/>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row>
    <row r="282" spans="1:210" ht="15.75" customHeight="1" x14ac:dyDescent="0.25">
      <c r="A282" s="37"/>
      <c r="B282" s="131"/>
      <c r="C282" s="258"/>
      <c r="D282" s="150" t="s">
        <v>158</v>
      </c>
      <c r="E282" s="259"/>
      <c r="F282" s="390" t="s">
        <v>71</v>
      </c>
      <c r="G282" s="139"/>
      <c r="H282" s="219">
        <f>+IF(F282="DA",0,J282)</f>
        <v>0</v>
      </c>
      <c r="I282" s="313">
        <v>3</v>
      </c>
      <c r="J282" s="311">
        <f>-I282/SUM($I$282:$I$284)</f>
        <v>-0.6</v>
      </c>
      <c r="K282" s="311"/>
      <c r="L282" s="311"/>
      <c r="M282" s="311"/>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row>
    <row r="283" spans="1:210" ht="15.75" customHeight="1" x14ac:dyDescent="0.25">
      <c r="A283" s="37"/>
      <c r="B283" s="131"/>
      <c r="C283" s="258"/>
      <c r="D283" s="150"/>
      <c r="E283" s="259"/>
      <c r="F283" s="415"/>
      <c r="G283" s="136"/>
      <c r="H283" s="48"/>
      <c r="I283" s="313"/>
      <c r="J283" s="311"/>
      <c r="K283" s="311"/>
      <c r="L283" s="311"/>
      <c r="M283" s="311"/>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row>
    <row r="284" spans="1:210" ht="15.75" customHeight="1" x14ac:dyDescent="0.25">
      <c r="A284" s="37"/>
      <c r="B284" s="131"/>
      <c r="C284" s="258"/>
      <c r="D284" s="150" t="s">
        <v>159</v>
      </c>
      <c r="E284" s="259"/>
      <c r="F284" s="390" t="s">
        <v>71</v>
      </c>
      <c r="G284" s="139"/>
      <c r="H284" s="219">
        <f>+IF(F284="DA",0,J284)</f>
        <v>0</v>
      </c>
      <c r="I284" s="313">
        <v>2</v>
      </c>
      <c r="J284" s="311">
        <f>-I284/SUM($I$282:$I$284)</f>
        <v>-0.4</v>
      </c>
      <c r="K284" s="311"/>
      <c r="L284" s="311"/>
      <c r="M284" s="311"/>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row>
    <row r="285" spans="1:210" ht="15.75" customHeight="1" x14ac:dyDescent="0.25">
      <c r="A285" s="37"/>
      <c r="B285" s="131"/>
      <c r="C285" s="132"/>
      <c r="D285" s="133"/>
      <c r="E285" s="134"/>
      <c r="F285" s="396"/>
      <c r="G285" s="136"/>
      <c r="H285" s="49"/>
      <c r="I285" s="313"/>
      <c r="J285" s="311"/>
      <c r="K285" s="311"/>
      <c r="L285" s="311"/>
      <c r="M285" s="311"/>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row>
    <row r="286" spans="1:210" ht="30.95" customHeight="1" x14ac:dyDescent="0.25">
      <c r="A286" s="37"/>
      <c r="B286" s="131"/>
      <c r="C286" s="471" t="s">
        <v>238</v>
      </c>
      <c r="D286" s="471"/>
      <c r="E286" s="471"/>
      <c r="F286" s="391" t="s">
        <v>71</v>
      </c>
      <c r="G286" s="136"/>
      <c r="H286" s="39">
        <f>+IF(F286="DA",1,0)</f>
        <v>1</v>
      </c>
      <c r="I286" s="314">
        <v>2</v>
      </c>
      <c r="J286" s="307"/>
      <c r="K286" s="307">
        <f>I286/$I$278</f>
        <v>9.0909090909090912E-2</v>
      </c>
      <c r="L286" s="307"/>
      <c r="M286" s="307">
        <f>+IF(F286="DA",10,0)</f>
        <v>10</v>
      </c>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row>
    <row r="287" spans="1:210" ht="15.75" customHeight="1" x14ac:dyDescent="0.25">
      <c r="A287" s="37"/>
      <c r="B287" s="131"/>
      <c r="C287" s="132"/>
      <c r="D287" s="133"/>
      <c r="E287" s="134"/>
      <c r="F287" s="396"/>
      <c r="G287" s="136"/>
      <c r="H287" s="49"/>
      <c r="I287" s="314"/>
      <c r="J287" s="307"/>
      <c r="K287" s="307"/>
      <c r="L287" s="307"/>
      <c r="M287" s="30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row>
    <row r="288" spans="1:210" ht="15.75" customHeight="1" x14ac:dyDescent="0.25">
      <c r="A288" s="37"/>
      <c r="B288" s="131"/>
      <c r="C288" s="454" t="s">
        <v>224</v>
      </c>
      <c r="D288" s="138"/>
      <c r="E288" s="297"/>
      <c r="F288" s="391" t="s">
        <v>71</v>
      </c>
      <c r="G288" s="136"/>
      <c r="H288" s="39">
        <f>+IF(F288="DA",1+SUM(H290:H292),0)</f>
        <v>1</v>
      </c>
      <c r="I288" s="314">
        <v>3</v>
      </c>
      <c r="J288" s="307">
        <f>+SUM(J290:J292)</f>
        <v>-1</v>
      </c>
      <c r="K288" s="307">
        <f>I288/$I$278</f>
        <v>0.13636363636363635</v>
      </c>
      <c r="L288" s="307"/>
      <c r="M288" s="307">
        <f>+IF(F288="DA",10,0)</f>
        <v>10</v>
      </c>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row>
    <row r="289" spans="1:210" ht="15.75" customHeight="1" x14ac:dyDescent="0.25">
      <c r="A289" s="37"/>
      <c r="B289" s="131"/>
      <c r="C289" s="372" t="s">
        <v>52</v>
      </c>
      <c r="D289" s="133"/>
      <c r="E289" s="134"/>
      <c r="F289" s="396"/>
      <c r="G289" s="136"/>
      <c r="H289" s="49"/>
      <c r="I289" s="313"/>
      <c r="J289" s="311"/>
      <c r="K289" s="311"/>
      <c r="L289" s="311"/>
      <c r="M289" s="311"/>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row>
    <row r="290" spans="1:210" ht="15.75" customHeight="1" x14ac:dyDescent="0.25">
      <c r="A290" s="37"/>
      <c r="B290" s="131"/>
      <c r="C290" s="454"/>
      <c r="D290" s="450" t="s">
        <v>98</v>
      </c>
      <c r="E290" s="297"/>
      <c r="F290" s="390" t="s">
        <v>71</v>
      </c>
      <c r="G290" s="139"/>
      <c r="H290" s="219">
        <f>+IF(F290="DA",0,J290)</f>
        <v>0</v>
      </c>
      <c r="I290" s="313">
        <v>2</v>
      </c>
      <c r="J290" s="311">
        <f>-I290/SUM($I$290:$I$292)</f>
        <v>-0.4</v>
      </c>
      <c r="K290" s="311"/>
      <c r="L290" s="311"/>
      <c r="M290" s="311"/>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row>
    <row r="291" spans="1:210" ht="15.75" customHeight="1" x14ac:dyDescent="0.25">
      <c r="A291" s="37"/>
      <c r="B291" s="131"/>
      <c r="C291" s="132"/>
      <c r="D291" s="150"/>
      <c r="E291" s="134"/>
      <c r="F291" s="396"/>
      <c r="G291" s="136"/>
      <c r="H291" s="49"/>
      <c r="I291" s="313"/>
      <c r="J291" s="311"/>
      <c r="K291" s="311"/>
      <c r="L291" s="311"/>
      <c r="M291" s="31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row>
    <row r="292" spans="1:210" ht="15.75" customHeight="1" x14ac:dyDescent="0.25">
      <c r="A292" s="37"/>
      <c r="B292" s="131"/>
      <c r="C292" s="454"/>
      <c r="D292" s="450" t="s">
        <v>160</v>
      </c>
      <c r="E292" s="297"/>
      <c r="F292" s="390" t="s">
        <v>71</v>
      </c>
      <c r="G292" s="139"/>
      <c r="H292" s="219">
        <f>+IF(F292="DA",0,J292)</f>
        <v>0</v>
      </c>
      <c r="I292" s="313">
        <v>3</v>
      </c>
      <c r="J292" s="311">
        <f>-I292/SUM($I$290:$I$292)</f>
        <v>-0.6</v>
      </c>
      <c r="K292" s="311"/>
      <c r="L292" s="311"/>
      <c r="M292" s="311"/>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row>
    <row r="293" spans="1:210" ht="15.75" customHeight="1" x14ac:dyDescent="0.25">
      <c r="A293" s="37"/>
      <c r="B293" s="131"/>
      <c r="C293" s="132"/>
      <c r="D293" s="133"/>
      <c r="E293" s="134"/>
      <c r="F293" s="396"/>
      <c r="G293" s="136"/>
      <c r="H293" s="49"/>
      <c r="I293" s="314"/>
      <c r="J293" s="307"/>
      <c r="K293" s="307"/>
      <c r="L293" s="307"/>
      <c r="M293" s="307"/>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row>
    <row r="294" spans="1:210" ht="15.75" customHeight="1" x14ac:dyDescent="0.25">
      <c r="A294" s="37"/>
      <c r="B294" s="131"/>
      <c r="C294" s="454" t="s">
        <v>161</v>
      </c>
      <c r="D294" s="138"/>
      <c r="E294" s="297"/>
      <c r="F294" s="391" t="s">
        <v>71</v>
      </c>
      <c r="G294" s="139"/>
      <c r="H294" s="39">
        <f>+IF(F294="DA",1+SUM(H296:H306),0)</f>
        <v>1</v>
      </c>
      <c r="I294" s="314">
        <v>3</v>
      </c>
      <c r="J294" s="307">
        <f>+SUM(J296:J306)</f>
        <v>-1</v>
      </c>
      <c r="K294" s="307">
        <f>I294/$I$278</f>
        <v>0.13636363636363635</v>
      </c>
      <c r="L294" s="307"/>
      <c r="M294" s="307">
        <f>+IF(F294="DA",10,0)</f>
        <v>10</v>
      </c>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row>
    <row r="295" spans="1:210" ht="15.75" customHeight="1" x14ac:dyDescent="0.25">
      <c r="A295" s="37"/>
      <c r="B295" s="131"/>
      <c r="C295" s="372" t="s">
        <v>52</v>
      </c>
      <c r="D295" s="138"/>
      <c r="E295" s="297"/>
      <c r="F295" s="396"/>
      <c r="G295" s="136"/>
      <c r="H295" s="49"/>
      <c r="I295" s="314"/>
      <c r="J295" s="307"/>
      <c r="K295" s="307"/>
      <c r="L295" s="307"/>
      <c r="M295" s="307"/>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row>
    <row r="296" spans="1:210" ht="15.75" customHeight="1" x14ac:dyDescent="0.25">
      <c r="A296" s="37"/>
      <c r="B296" s="131"/>
      <c r="C296" s="132"/>
      <c r="D296" s="474" t="s">
        <v>225</v>
      </c>
      <c r="E296" s="474"/>
      <c r="F296" s="390" t="s">
        <v>71</v>
      </c>
      <c r="G296" s="139"/>
      <c r="H296" s="219">
        <f>+IF(F296="DA",0,J296)</f>
        <v>0</v>
      </c>
      <c r="I296" s="313">
        <v>2</v>
      </c>
      <c r="J296" s="311">
        <f>-I296/SUM($I$296:$I$306)</f>
        <v>-0.14285714285714285</v>
      </c>
      <c r="K296" s="311"/>
      <c r="L296" s="311"/>
      <c r="M296" s="311"/>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row>
    <row r="297" spans="1:210" ht="15.75" customHeight="1" x14ac:dyDescent="0.25">
      <c r="A297" s="37"/>
      <c r="B297" s="131"/>
      <c r="C297" s="132"/>
      <c r="D297" s="150"/>
      <c r="E297" s="134"/>
      <c r="F297" s="396"/>
      <c r="G297" s="136"/>
      <c r="H297" s="49"/>
      <c r="I297" s="313"/>
      <c r="J297" s="311"/>
      <c r="K297" s="311"/>
      <c r="L297" s="311"/>
      <c r="M297" s="311"/>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row>
    <row r="298" spans="1:210" ht="15.75" customHeight="1" x14ac:dyDescent="0.25">
      <c r="A298" s="37"/>
      <c r="B298" s="131"/>
      <c r="C298" s="454"/>
      <c r="D298" s="450" t="s">
        <v>113</v>
      </c>
      <c r="E298" s="297"/>
      <c r="F298" s="390" t="s">
        <v>71</v>
      </c>
      <c r="G298" s="139"/>
      <c r="H298" s="219">
        <f>+IF(F298="DA",0,J298)</f>
        <v>0</v>
      </c>
      <c r="I298" s="313">
        <v>2</v>
      </c>
      <c r="J298" s="311">
        <f>-I298/SUM($I$296:$I$306)</f>
        <v>-0.14285714285714285</v>
      </c>
      <c r="K298" s="311"/>
      <c r="L298" s="311"/>
      <c r="M298" s="311"/>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row>
    <row r="299" spans="1:210" ht="15.75" customHeight="1" x14ac:dyDescent="0.25">
      <c r="A299" s="37"/>
      <c r="B299" s="131"/>
      <c r="C299" s="454"/>
      <c r="D299" s="450"/>
      <c r="E299" s="297"/>
      <c r="F299" s="396"/>
      <c r="G299" s="136"/>
      <c r="H299" s="49"/>
      <c r="I299" s="313"/>
      <c r="J299" s="311"/>
      <c r="K299" s="311"/>
      <c r="L299" s="311"/>
      <c r="M299" s="311"/>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row>
    <row r="300" spans="1:210" ht="15.75" customHeight="1" x14ac:dyDescent="0.25">
      <c r="A300" s="37"/>
      <c r="B300" s="131"/>
      <c r="C300" s="132"/>
      <c r="D300" s="150" t="s">
        <v>162</v>
      </c>
      <c r="E300" s="134"/>
      <c r="F300" s="390" t="s">
        <v>71</v>
      </c>
      <c r="G300" s="139"/>
      <c r="H300" s="219">
        <f>+IF(F300="DA",0,J300)</f>
        <v>0</v>
      </c>
      <c r="I300" s="313">
        <v>3</v>
      </c>
      <c r="J300" s="311">
        <f>-I300/SUM($I$296:$I$306)</f>
        <v>-0.21428571428571427</v>
      </c>
      <c r="K300" s="311"/>
      <c r="L300" s="311"/>
      <c r="M300" s="311"/>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row>
    <row r="301" spans="1:210" ht="15.75" customHeight="1" x14ac:dyDescent="0.25">
      <c r="A301" s="37"/>
      <c r="B301" s="131"/>
      <c r="C301" s="132"/>
      <c r="D301" s="150"/>
      <c r="E301" s="134"/>
      <c r="F301" s="396"/>
      <c r="G301" s="136"/>
      <c r="H301" s="49"/>
      <c r="I301" s="313"/>
      <c r="J301" s="311"/>
      <c r="K301" s="311"/>
      <c r="L301" s="311"/>
      <c r="M301" s="31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row>
    <row r="302" spans="1:210" ht="15.75" customHeight="1" x14ac:dyDescent="0.25">
      <c r="A302" s="37"/>
      <c r="B302" s="131"/>
      <c r="C302" s="132"/>
      <c r="D302" s="466" t="s">
        <v>253</v>
      </c>
      <c r="E302" s="134"/>
      <c r="F302" s="390" t="s">
        <v>71</v>
      </c>
      <c r="G302" s="139"/>
      <c r="H302" s="219">
        <f>+IF(F302="DA",0,J302)</f>
        <v>0</v>
      </c>
      <c r="I302" s="313">
        <v>2</v>
      </c>
      <c r="J302" s="311">
        <f>-I302/SUM($I$296:$I$306)</f>
        <v>-0.14285714285714285</v>
      </c>
      <c r="K302" s="311"/>
      <c r="L302" s="311"/>
      <c r="M302" s="311"/>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row>
    <row r="303" spans="1:210" ht="15.75" customHeight="1" x14ac:dyDescent="0.25">
      <c r="A303" s="37"/>
      <c r="B303" s="131"/>
      <c r="C303" s="132"/>
      <c r="D303" s="150"/>
      <c r="E303" s="134"/>
      <c r="F303" s="396"/>
      <c r="G303" s="136"/>
      <c r="H303" s="49"/>
      <c r="I303" s="313"/>
      <c r="J303" s="311"/>
      <c r="K303" s="311"/>
      <c r="L303" s="311"/>
      <c r="M303" s="311"/>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row>
    <row r="304" spans="1:210" ht="30" customHeight="1" x14ac:dyDescent="0.25">
      <c r="A304" s="37"/>
      <c r="B304" s="131"/>
      <c r="C304" s="132"/>
      <c r="D304" s="474" t="s">
        <v>163</v>
      </c>
      <c r="E304" s="474"/>
      <c r="F304" s="390" t="s">
        <v>71</v>
      </c>
      <c r="G304" s="139"/>
      <c r="H304" s="219">
        <f>+IF(F304="DA",0,J304)</f>
        <v>0</v>
      </c>
      <c r="I304" s="313">
        <v>3</v>
      </c>
      <c r="J304" s="311">
        <f>-I304/SUM($I$296:$I$306)</f>
        <v>-0.21428571428571427</v>
      </c>
      <c r="K304" s="311"/>
      <c r="L304" s="311"/>
      <c r="M304" s="311"/>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row>
    <row r="305" spans="1:210" ht="15.75" customHeight="1" x14ac:dyDescent="0.25">
      <c r="A305" s="37"/>
      <c r="B305" s="131"/>
      <c r="C305" s="132"/>
      <c r="D305" s="150"/>
      <c r="E305" s="134"/>
      <c r="F305" s="394"/>
      <c r="G305" s="136"/>
      <c r="H305" s="49"/>
      <c r="I305" s="313"/>
      <c r="J305" s="311"/>
      <c r="K305" s="311"/>
      <c r="L305" s="311"/>
      <c r="M305" s="311"/>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row>
    <row r="306" spans="1:210" ht="15.75" customHeight="1" x14ac:dyDescent="0.25">
      <c r="A306" s="37"/>
      <c r="B306" s="252"/>
      <c r="C306" s="132"/>
      <c r="D306" s="474" t="s">
        <v>226</v>
      </c>
      <c r="E306" s="474"/>
      <c r="F306" s="390" t="s">
        <v>71</v>
      </c>
      <c r="G306" s="139"/>
      <c r="H306" s="219">
        <f>+IF(F306="DA",0,J306)</f>
        <v>0</v>
      </c>
      <c r="I306" s="313">
        <v>2</v>
      </c>
      <c r="J306" s="311">
        <f>-I306/SUM($I$296:$I$306)</f>
        <v>-0.14285714285714285</v>
      </c>
      <c r="K306" s="311"/>
      <c r="L306" s="311"/>
      <c r="M306" s="311"/>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row>
    <row r="307" spans="1:210" ht="15.75" customHeight="1" x14ac:dyDescent="0.25">
      <c r="A307" s="37"/>
      <c r="B307" s="131"/>
      <c r="C307" s="132"/>
      <c r="D307" s="297"/>
      <c r="E307" s="297"/>
      <c r="F307" s="394"/>
      <c r="G307" s="139"/>
      <c r="H307" s="49"/>
      <c r="I307" s="314"/>
      <c r="J307" s="307"/>
      <c r="K307" s="307"/>
      <c r="L307" s="307"/>
      <c r="M307" s="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row>
    <row r="308" spans="1:210" ht="15.75" customHeight="1" x14ac:dyDescent="0.25">
      <c r="A308" s="37"/>
      <c r="B308" s="252" t="s">
        <v>17</v>
      </c>
      <c r="C308" s="133" t="s">
        <v>274</v>
      </c>
      <c r="D308" s="133"/>
      <c r="E308" s="297"/>
      <c r="F308" s="391" t="s">
        <v>71</v>
      </c>
      <c r="G308" s="136"/>
      <c r="H308" s="39">
        <f>+IF(F308="DA",1,0)</f>
        <v>1</v>
      </c>
      <c r="I308" s="314">
        <v>2</v>
      </c>
      <c r="J308" s="307"/>
      <c r="K308" s="307">
        <f>I308/$I$278</f>
        <v>9.0909090909090912E-2</v>
      </c>
      <c r="L308" s="307"/>
      <c r="M308" s="307">
        <f>+IF(F308="DA",10,0)</f>
        <v>10</v>
      </c>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row>
    <row r="309" spans="1:210" ht="15.75" customHeight="1" x14ac:dyDescent="0.25">
      <c r="A309" s="37"/>
      <c r="B309" s="252"/>
      <c r="C309" s="133"/>
      <c r="D309" s="133"/>
      <c r="E309" s="297"/>
      <c r="F309" s="394"/>
      <c r="G309" s="136"/>
      <c r="H309" s="48"/>
      <c r="I309" s="314"/>
      <c r="J309" s="307"/>
      <c r="K309" s="307"/>
      <c r="L309" s="307"/>
      <c r="M309" s="307"/>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row>
    <row r="310" spans="1:210" ht="15.75" customHeight="1" x14ac:dyDescent="0.25">
      <c r="A310" s="37"/>
      <c r="B310" s="252"/>
      <c r="C310" s="461" t="s">
        <v>164</v>
      </c>
      <c r="D310" s="133"/>
      <c r="E310" s="297"/>
      <c r="F310" s="391" t="s">
        <v>71</v>
      </c>
      <c r="G310" s="136"/>
      <c r="H310" s="39">
        <f>+IF(F310="DA",1,0)</f>
        <v>1</v>
      </c>
      <c r="I310" s="314">
        <v>1</v>
      </c>
      <c r="J310" s="307"/>
      <c r="K310" s="307">
        <f>I310/$I$278</f>
        <v>4.5454545454545456E-2</v>
      </c>
      <c r="L310" s="307"/>
      <c r="M310" s="307"/>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row>
    <row r="311" spans="1:210" ht="15.75" customHeight="1" x14ac:dyDescent="0.25">
      <c r="A311" s="37"/>
      <c r="B311" s="131"/>
      <c r="C311" s="454"/>
      <c r="D311" s="454"/>
      <c r="E311" s="297"/>
      <c r="F311" s="394"/>
      <c r="G311" s="139"/>
      <c r="H311" s="48"/>
      <c r="I311" s="314"/>
      <c r="J311" s="307"/>
      <c r="K311" s="307"/>
      <c r="L311" s="307"/>
      <c r="M311" s="307"/>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row>
    <row r="312" spans="1:210" ht="15.75" customHeight="1" x14ac:dyDescent="0.25">
      <c r="A312" s="37"/>
      <c r="B312" s="252"/>
      <c r="C312" s="462" t="s">
        <v>165</v>
      </c>
      <c r="D312" s="450"/>
      <c r="E312" s="450"/>
      <c r="F312" s="391" t="s">
        <v>71</v>
      </c>
      <c r="G312" s="136"/>
      <c r="H312" s="39">
        <f>+IF(F312="DA",1,0)</f>
        <v>1</v>
      </c>
      <c r="I312" s="314">
        <v>2</v>
      </c>
      <c r="J312" s="307"/>
      <c r="K312" s="307">
        <f>I312/$I$278</f>
        <v>9.0909090909090912E-2</v>
      </c>
      <c r="L312" s="307"/>
      <c r="M312" s="307">
        <f>+IF(F312="DA",10,0)</f>
        <v>10</v>
      </c>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row>
    <row r="313" spans="1:210" ht="15.75" customHeight="1" x14ac:dyDescent="0.25">
      <c r="A313" s="37"/>
      <c r="B313" s="131"/>
      <c r="C313" s="132"/>
      <c r="D313" s="132"/>
      <c r="E313" s="297"/>
      <c r="F313" s="394"/>
      <c r="G313" s="139"/>
      <c r="H313" s="49"/>
      <c r="I313" s="314"/>
      <c r="J313" s="307"/>
      <c r="K313" s="307"/>
      <c r="L313" s="307"/>
      <c r="M313" s="307"/>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row>
    <row r="314" spans="1:210" ht="15.75" customHeight="1" x14ac:dyDescent="0.25">
      <c r="A314" s="37"/>
      <c r="B314" s="131"/>
      <c r="C314" s="471" t="s">
        <v>227</v>
      </c>
      <c r="D314" s="471"/>
      <c r="E314" s="471"/>
      <c r="F314" s="391" t="s">
        <v>71</v>
      </c>
      <c r="G314" s="136"/>
      <c r="H314" s="39">
        <f>+IF(F314="DA",1,0)</f>
        <v>1</v>
      </c>
      <c r="I314" s="314">
        <v>3</v>
      </c>
      <c r="J314" s="307"/>
      <c r="K314" s="307">
        <f>I314/$I$278</f>
        <v>0.13636363636363635</v>
      </c>
      <c r="L314" s="307"/>
      <c r="M314" s="307">
        <f>+IF(F314="DA",10,0)</f>
        <v>10</v>
      </c>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row>
    <row r="315" spans="1:210" ht="15.75" customHeight="1" x14ac:dyDescent="0.25">
      <c r="A315" s="37"/>
      <c r="B315" s="131"/>
      <c r="C315" s="454"/>
      <c r="D315" s="454"/>
      <c r="E315" s="297"/>
      <c r="F315" s="394"/>
      <c r="G315" s="139"/>
      <c r="H315" s="48"/>
      <c r="I315" s="313"/>
      <c r="J315" s="305"/>
      <c r="K315" s="305"/>
      <c r="L315" s="305"/>
      <c r="M315" s="30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row>
    <row r="316" spans="1:210" ht="15.75" customHeight="1" x14ac:dyDescent="0.25">
      <c r="A316" s="37"/>
      <c r="B316" s="252"/>
      <c r="C316" s="132" t="s">
        <v>166</v>
      </c>
      <c r="D316" s="450"/>
      <c r="E316" s="450"/>
      <c r="F316" s="391" t="s">
        <v>71</v>
      </c>
      <c r="G316" s="136"/>
      <c r="H316" s="39">
        <f>+IF(F316="DA",1,0)</f>
        <v>1</v>
      </c>
      <c r="I316" s="314">
        <v>3</v>
      </c>
      <c r="J316" s="307"/>
      <c r="K316" s="307">
        <f>I316/$I$278</f>
        <v>0.13636363636363635</v>
      </c>
      <c r="L316" s="307"/>
      <c r="M316" s="307">
        <f>+IF(F316="DA",10,0)</f>
        <v>10</v>
      </c>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row>
    <row r="317" spans="1:210" ht="15.75" customHeight="1" x14ac:dyDescent="0.25">
      <c r="A317" s="37"/>
      <c r="B317" s="131"/>
      <c r="C317" s="132"/>
      <c r="D317" s="132"/>
      <c r="E317" s="297"/>
      <c r="F317" s="415"/>
      <c r="G317" s="139"/>
      <c r="H317" s="48"/>
      <c r="I317" s="313"/>
      <c r="J317" s="305"/>
      <c r="K317" s="305"/>
      <c r="L317" s="305"/>
      <c r="M317" s="305"/>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row>
    <row r="318" spans="1:210" ht="15.75" customHeight="1" x14ac:dyDescent="0.25">
      <c r="A318" s="37"/>
      <c r="B318" s="143"/>
      <c r="C318" s="146"/>
      <c r="D318" s="146"/>
      <c r="E318" s="146"/>
      <c r="F318" s="418"/>
      <c r="G318" s="147"/>
      <c r="H318" s="237"/>
      <c r="I318" s="315"/>
      <c r="J318" s="310"/>
      <c r="K318" s="310"/>
      <c r="L318" s="310"/>
      <c r="M318" s="310"/>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row>
    <row r="319" spans="1:210" ht="15.75" customHeight="1" x14ac:dyDescent="0.25">
      <c r="A319" s="37"/>
      <c r="B319" s="116"/>
      <c r="C319" s="117"/>
      <c r="D319" s="112"/>
      <c r="E319" s="117"/>
      <c r="F319" s="400"/>
      <c r="G319" s="92"/>
      <c r="H319" s="238"/>
      <c r="I319" s="30"/>
      <c r="J319" s="59"/>
      <c r="K319" s="59"/>
      <c r="L319" s="59"/>
      <c r="M319" s="5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row>
    <row r="320" spans="1:210" ht="15.75" customHeight="1" x14ac:dyDescent="0.25">
      <c r="A320" s="37"/>
      <c r="B320" s="78" t="s">
        <v>60</v>
      </c>
      <c r="C320" s="77"/>
      <c r="D320" s="113"/>
      <c r="E320" s="77"/>
      <c r="F320" s="411"/>
      <c r="G320" s="36"/>
      <c r="H320" s="301" t="s">
        <v>19</v>
      </c>
      <c r="I320" s="302" t="s">
        <v>29</v>
      </c>
      <c r="J320" s="302" t="s">
        <v>35</v>
      </c>
      <c r="K320" s="302" t="s">
        <v>36</v>
      </c>
      <c r="L320" s="302"/>
      <c r="M320" s="302" t="s">
        <v>34</v>
      </c>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row>
    <row r="321" spans="1:210" ht="15.75" customHeight="1" x14ac:dyDescent="0.25">
      <c r="A321" s="37"/>
      <c r="B321" s="78"/>
      <c r="C321" s="77"/>
      <c r="D321" s="113"/>
      <c r="E321" s="77"/>
      <c r="F321" s="411"/>
      <c r="G321" s="36"/>
      <c r="H321" s="234">
        <f>H324</f>
        <v>1</v>
      </c>
      <c r="I321" s="29"/>
      <c r="J321" s="36"/>
      <c r="K321" s="36"/>
      <c r="L321" s="36"/>
      <c r="M321" s="234">
        <f>+M324</f>
        <v>10</v>
      </c>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row>
    <row r="322" spans="1:210" ht="15.75" customHeight="1" x14ac:dyDescent="0.25">
      <c r="A322" s="37"/>
      <c r="B322" s="125"/>
      <c r="C322" s="126"/>
      <c r="D322" s="127"/>
      <c r="E322" s="128"/>
      <c r="F322" s="392"/>
      <c r="G322" s="130"/>
      <c r="H322" s="236"/>
      <c r="I322" s="312">
        <f>IF($F$326="DA",I328,0)+SUM($I$330:$I$342)</f>
        <v>20</v>
      </c>
      <c r="J322" s="303"/>
      <c r="K322" s="303"/>
      <c r="L322" s="303"/>
      <c r="M322" s="304"/>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row>
    <row r="323" spans="1:210" ht="15.75" customHeight="1" x14ac:dyDescent="0.25">
      <c r="A323" s="37"/>
      <c r="B323" s="131"/>
      <c r="C323" s="132"/>
      <c r="D323" s="133"/>
      <c r="E323" s="134"/>
      <c r="F323" s="396"/>
      <c r="G323" s="136"/>
      <c r="H323" s="49"/>
      <c r="I323" s="313"/>
      <c r="J323" s="305"/>
      <c r="K323" s="305"/>
      <c r="L323" s="305"/>
      <c r="M323" s="305"/>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row>
    <row r="324" spans="1:210" ht="15.75" customHeight="1" x14ac:dyDescent="0.25">
      <c r="A324" s="37"/>
      <c r="B324" s="131"/>
      <c r="C324" s="471" t="s">
        <v>228</v>
      </c>
      <c r="D324" s="471"/>
      <c r="E324" s="471"/>
      <c r="F324" s="391" t="s">
        <v>71</v>
      </c>
      <c r="G324" s="136"/>
      <c r="H324" s="39">
        <f>+IF(F324="DA",1+SUM(H328:H342),0)</f>
        <v>1</v>
      </c>
      <c r="I324" s="314"/>
      <c r="J324" s="307">
        <f>SUM(J326:J342)</f>
        <v>-1</v>
      </c>
      <c r="K324" s="307"/>
      <c r="L324" s="307"/>
      <c r="M324" s="307">
        <f>+IF(F324="DA",10,0)</f>
        <v>10</v>
      </c>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row>
    <row r="325" spans="1:210" ht="15.75" customHeight="1" x14ac:dyDescent="0.25">
      <c r="A325" s="37"/>
      <c r="B325" s="131"/>
      <c r="C325" s="372" t="s">
        <v>52</v>
      </c>
      <c r="D325" s="138"/>
      <c r="E325" s="138"/>
      <c r="F325" s="422"/>
      <c r="G325" s="136"/>
      <c r="H325" s="49"/>
      <c r="I325" s="313"/>
      <c r="J325" s="311"/>
      <c r="K325" s="311"/>
      <c r="L325" s="311"/>
      <c r="M325" s="311"/>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row>
    <row r="326" spans="1:210" ht="15.75" customHeight="1" x14ac:dyDescent="0.25">
      <c r="A326" s="37"/>
      <c r="B326" s="131"/>
      <c r="C326" s="279"/>
      <c r="D326" s="151" t="s">
        <v>99</v>
      </c>
      <c r="E326" s="249"/>
      <c r="F326" s="390" t="s">
        <v>71</v>
      </c>
      <c r="G326" s="136"/>
      <c r="H326" s="48"/>
      <c r="I326" s="313"/>
      <c r="J326" s="311"/>
      <c r="K326" s="311"/>
      <c r="L326" s="311"/>
      <c r="M326" s="311"/>
      <c r="FS326"/>
      <c r="FT326"/>
      <c r="FU326"/>
      <c r="FV326"/>
      <c r="FW326"/>
      <c r="FX326"/>
      <c r="FY326"/>
      <c r="FZ326"/>
      <c r="GA326"/>
      <c r="GB326"/>
      <c r="GC326"/>
      <c r="GD326"/>
      <c r="GE326"/>
      <c r="GF326"/>
      <c r="GG326"/>
      <c r="GH326"/>
      <c r="GI326"/>
      <c r="GJ326"/>
      <c r="GK326"/>
      <c r="GL326"/>
      <c r="GM326"/>
      <c r="GN326"/>
      <c r="GO326"/>
      <c r="GP326"/>
      <c r="GQ326"/>
      <c r="GR326"/>
      <c r="GS326"/>
      <c r="GT326"/>
      <c r="GU326"/>
      <c r="GV326"/>
      <c r="GW326"/>
      <c r="GX326"/>
      <c r="GY326"/>
      <c r="GZ326"/>
      <c r="HA326"/>
      <c r="HB326"/>
    </row>
    <row r="327" spans="1:210" ht="15.75" customHeight="1" x14ac:dyDescent="0.25">
      <c r="A327" s="37"/>
      <c r="B327" s="131"/>
      <c r="C327" s="279"/>
      <c r="D327" s="151"/>
      <c r="E327" s="249"/>
      <c r="F327" s="423"/>
      <c r="G327" s="136"/>
      <c r="H327" s="48"/>
      <c r="I327" s="313"/>
      <c r="J327" s="311"/>
      <c r="K327" s="311"/>
      <c r="L327" s="311"/>
      <c r="M327" s="311"/>
      <c r="FS327"/>
      <c r="FT327"/>
      <c r="FU327"/>
      <c r="FV327"/>
      <c r="FW327"/>
      <c r="FX327"/>
      <c r="FY327"/>
      <c r="FZ327"/>
      <c r="GA327"/>
      <c r="GB327"/>
      <c r="GC327"/>
      <c r="GD327"/>
      <c r="GE327"/>
      <c r="GF327"/>
      <c r="GG327"/>
      <c r="GH327"/>
      <c r="GI327"/>
      <c r="GJ327"/>
      <c r="GK327"/>
      <c r="GL327"/>
      <c r="GM327"/>
      <c r="GN327"/>
      <c r="GO327"/>
      <c r="GP327"/>
      <c r="GQ327"/>
      <c r="GR327"/>
      <c r="GS327"/>
      <c r="GT327"/>
      <c r="GU327"/>
      <c r="GV327"/>
      <c r="GW327"/>
      <c r="GX327"/>
      <c r="GY327"/>
      <c r="GZ327"/>
      <c r="HA327"/>
      <c r="HB327"/>
    </row>
    <row r="328" spans="1:210" ht="15.75" customHeight="1" x14ac:dyDescent="0.25">
      <c r="A328" s="37"/>
      <c r="B328" s="131"/>
      <c r="C328" s="279"/>
      <c r="D328" s="151"/>
      <c r="E328" s="266" t="s">
        <v>100</v>
      </c>
      <c r="F328" s="390" t="s">
        <v>71</v>
      </c>
      <c r="G328" s="136"/>
      <c r="H328" s="219">
        <f>+IF(OR(AND(F328="DA",F326="DA"),F326="--Molimo odaberite--"),0,J328)</f>
        <v>0</v>
      </c>
      <c r="I328" s="313">
        <v>3</v>
      </c>
      <c r="J328" s="311">
        <f>-I328/$I$322</f>
        <v>-0.15</v>
      </c>
      <c r="K328" s="311"/>
      <c r="L328" s="311"/>
      <c r="M328" s="311"/>
      <c r="FS328"/>
      <c r="FT328"/>
      <c r="FU328"/>
      <c r="FV328"/>
      <c r="FW328"/>
      <c r="FX328"/>
      <c r="FY328"/>
      <c r="FZ328"/>
      <c r="GA328"/>
      <c r="GB328"/>
      <c r="GC328"/>
      <c r="GD328"/>
      <c r="GE328"/>
      <c r="GF328"/>
      <c r="GG328"/>
      <c r="GH328"/>
      <c r="GI328"/>
      <c r="GJ328"/>
      <c r="GK328"/>
      <c r="GL328"/>
      <c r="GM328"/>
      <c r="GN328"/>
      <c r="GO328"/>
      <c r="GP328"/>
      <c r="GQ328"/>
      <c r="GR328"/>
      <c r="GS328"/>
      <c r="GT328"/>
      <c r="GU328"/>
      <c r="GV328"/>
      <c r="GW328"/>
      <c r="GX328"/>
      <c r="GY328"/>
      <c r="GZ328"/>
      <c r="HA328"/>
      <c r="HB328"/>
    </row>
    <row r="329" spans="1:210" ht="15.75" customHeight="1" x14ac:dyDescent="0.25">
      <c r="A329" s="37"/>
      <c r="B329" s="131"/>
      <c r="C329" s="279"/>
      <c r="D329" s="249"/>
      <c r="E329" s="249"/>
      <c r="F329" s="394"/>
      <c r="G329" s="136"/>
      <c r="H329" s="49"/>
      <c r="I329" s="313"/>
      <c r="J329" s="311"/>
      <c r="K329" s="311"/>
      <c r="L329" s="311"/>
      <c r="M329" s="311"/>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row>
    <row r="330" spans="1:210" ht="15.75" customHeight="1" x14ac:dyDescent="0.25">
      <c r="A330" s="37"/>
      <c r="B330" s="131"/>
      <c r="C330" s="222"/>
      <c r="D330" s="151" t="s">
        <v>229</v>
      </c>
      <c r="E330" s="297"/>
      <c r="F330" s="390" t="s">
        <v>71</v>
      </c>
      <c r="G330" s="136"/>
      <c r="H330" s="219">
        <f>+IF(F330="DA",0,J330)</f>
        <v>0</v>
      </c>
      <c r="I330" s="313">
        <v>3</v>
      </c>
      <c r="J330" s="311">
        <f>-I330/$I$322</f>
        <v>-0.15</v>
      </c>
      <c r="K330" s="311"/>
      <c r="L330" s="311"/>
      <c r="M330" s="311"/>
      <c r="FS330"/>
      <c r="FT330"/>
      <c r="FU330"/>
      <c r="FV330"/>
      <c r="FW330"/>
      <c r="FX330"/>
      <c r="FY330"/>
      <c r="FZ330"/>
      <c r="GA330"/>
      <c r="GB330"/>
      <c r="GC330"/>
      <c r="GD330"/>
      <c r="GE330"/>
      <c r="GF330"/>
      <c r="GG330"/>
      <c r="GH330"/>
      <c r="GI330"/>
      <c r="GJ330"/>
      <c r="GK330"/>
      <c r="GL330"/>
      <c r="GM330"/>
      <c r="GN330"/>
      <c r="GO330"/>
      <c r="GP330"/>
      <c r="GQ330"/>
      <c r="GR330"/>
      <c r="GS330"/>
      <c r="GT330"/>
      <c r="GU330"/>
      <c r="GV330"/>
      <c r="GW330"/>
      <c r="GX330"/>
      <c r="GY330"/>
      <c r="GZ330"/>
      <c r="HA330"/>
      <c r="HB330"/>
    </row>
    <row r="331" spans="1:210" ht="15.75" customHeight="1" x14ac:dyDescent="0.25">
      <c r="A331" s="37"/>
      <c r="B331" s="131"/>
      <c r="C331" s="224"/>
      <c r="D331" s="151"/>
      <c r="E331" s="134"/>
      <c r="F331" s="396"/>
      <c r="G331" s="136"/>
      <c r="H331" s="49"/>
      <c r="I331" s="313"/>
      <c r="J331" s="311"/>
      <c r="K331" s="311"/>
      <c r="L331" s="311"/>
      <c r="M331" s="311"/>
      <c r="FS331"/>
      <c r="FT331"/>
      <c r="FU331"/>
      <c r="FV331"/>
      <c r="FW331"/>
      <c r="FX331"/>
      <c r="FY331"/>
      <c r="FZ331"/>
      <c r="GA331"/>
      <c r="GB331"/>
      <c r="GC331"/>
      <c r="GD331"/>
      <c r="GE331"/>
      <c r="GF331"/>
      <c r="GG331"/>
      <c r="GH331"/>
      <c r="GI331"/>
      <c r="GJ331"/>
      <c r="GK331"/>
      <c r="GL331"/>
      <c r="GM331"/>
      <c r="GN331"/>
      <c r="GO331"/>
      <c r="GP331"/>
      <c r="GQ331"/>
      <c r="GR331"/>
      <c r="GS331"/>
      <c r="GT331"/>
      <c r="GU331"/>
      <c r="GV331"/>
      <c r="GW331"/>
      <c r="GX331"/>
      <c r="GY331"/>
      <c r="GZ331"/>
      <c r="HA331"/>
      <c r="HB331"/>
    </row>
    <row r="332" spans="1:210" ht="15.75" customHeight="1" x14ac:dyDescent="0.25">
      <c r="A332" s="37"/>
      <c r="B332" s="131"/>
      <c r="C332" s="224"/>
      <c r="D332" s="151" t="s">
        <v>101</v>
      </c>
      <c r="E332" s="297"/>
      <c r="F332" s="390" t="s">
        <v>71</v>
      </c>
      <c r="G332" s="136"/>
      <c r="H332" s="219">
        <f>+IF(F332="DA",0,J332)</f>
        <v>0</v>
      </c>
      <c r="I332" s="313">
        <v>3</v>
      </c>
      <c r="J332" s="311">
        <f>-I332/$I$322</f>
        <v>-0.15</v>
      </c>
      <c r="K332" s="311"/>
      <c r="L332" s="311"/>
      <c r="M332" s="311"/>
      <c r="FS332"/>
      <c r="FT332"/>
      <c r="FU332"/>
      <c r="FV332"/>
      <c r="FW332"/>
      <c r="FX332"/>
      <c r="FY332"/>
      <c r="FZ332"/>
      <c r="GA332"/>
      <c r="GB332"/>
      <c r="GC332"/>
      <c r="GD332"/>
      <c r="GE332"/>
      <c r="GF332"/>
      <c r="GG332"/>
      <c r="GH332"/>
      <c r="GI332"/>
      <c r="GJ332"/>
      <c r="GK332"/>
      <c r="GL332"/>
      <c r="GM332"/>
      <c r="GN332"/>
      <c r="GO332"/>
      <c r="GP332"/>
      <c r="GQ332"/>
      <c r="GR332"/>
      <c r="GS332"/>
      <c r="GT332"/>
      <c r="GU332"/>
      <c r="GV332"/>
      <c r="GW332"/>
      <c r="GX332"/>
      <c r="GY332"/>
      <c r="GZ332"/>
      <c r="HA332"/>
      <c r="HB332"/>
    </row>
    <row r="333" spans="1:210" ht="15.75" customHeight="1" x14ac:dyDescent="0.25">
      <c r="A333" s="37"/>
      <c r="B333" s="131"/>
      <c r="C333" s="222"/>
      <c r="D333" s="453"/>
      <c r="E333" s="453"/>
      <c r="F333" s="396"/>
      <c r="G333" s="136"/>
      <c r="H333" s="49"/>
      <c r="I333" s="313"/>
      <c r="J333" s="311"/>
      <c r="K333" s="311"/>
      <c r="L333" s="311"/>
      <c r="M333" s="311"/>
      <c r="FS333"/>
      <c r="FT333"/>
      <c r="FU333"/>
      <c r="FV333"/>
      <c r="FW333"/>
      <c r="FX333"/>
      <c r="FY333"/>
      <c r="FZ333"/>
      <c r="GA333"/>
      <c r="GB333"/>
      <c r="GC333"/>
      <c r="GD333"/>
      <c r="GE333"/>
      <c r="GF333"/>
      <c r="GG333"/>
      <c r="GH333"/>
      <c r="GI333"/>
      <c r="GJ333"/>
      <c r="GK333"/>
      <c r="GL333"/>
      <c r="GM333"/>
      <c r="GN333"/>
      <c r="GO333"/>
      <c r="GP333"/>
      <c r="GQ333"/>
      <c r="GR333"/>
      <c r="GS333"/>
      <c r="GT333"/>
      <c r="GU333"/>
      <c r="GV333"/>
      <c r="GW333"/>
      <c r="GX333"/>
      <c r="GY333"/>
      <c r="GZ333"/>
      <c r="HA333"/>
      <c r="HB333"/>
    </row>
    <row r="334" spans="1:210" ht="33" customHeight="1" x14ac:dyDescent="0.25">
      <c r="A334" s="37"/>
      <c r="B334" s="131"/>
      <c r="C334" s="224"/>
      <c r="D334" s="467" t="s">
        <v>167</v>
      </c>
      <c r="E334" s="467"/>
      <c r="F334" s="390" t="s">
        <v>71</v>
      </c>
      <c r="G334" s="136"/>
      <c r="H334" s="219">
        <f>+IF(F334="DA",0,J334)</f>
        <v>0</v>
      </c>
      <c r="I334" s="313">
        <v>3</v>
      </c>
      <c r="J334" s="311">
        <f>-I334/$I$322</f>
        <v>-0.15</v>
      </c>
      <c r="K334" s="311"/>
      <c r="L334" s="311"/>
      <c r="M334" s="311"/>
      <c r="FS334"/>
      <c r="FT334"/>
      <c r="FU334"/>
      <c r="FV334"/>
      <c r="FW334"/>
      <c r="FX334"/>
      <c r="FY334"/>
      <c r="FZ334"/>
      <c r="GA334"/>
      <c r="GB334"/>
      <c r="GC334"/>
      <c r="GD334"/>
      <c r="GE334"/>
      <c r="GF334"/>
      <c r="GG334"/>
      <c r="GH334"/>
      <c r="GI334"/>
      <c r="GJ334"/>
      <c r="GK334"/>
      <c r="GL334"/>
      <c r="GM334"/>
      <c r="GN334"/>
      <c r="GO334"/>
      <c r="GP334"/>
      <c r="GQ334"/>
      <c r="GR334"/>
      <c r="GS334"/>
      <c r="GT334"/>
      <c r="GU334"/>
      <c r="GV334"/>
      <c r="GW334"/>
      <c r="GX334"/>
      <c r="GY334"/>
      <c r="GZ334"/>
      <c r="HA334"/>
      <c r="HB334"/>
    </row>
    <row r="335" spans="1:210" ht="15.75" customHeight="1" x14ac:dyDescent="0.25">
      <c r="A335" s="37"/>
      <c r="B335" s="131"/>
      <c r="C335" s="224"/>
      <c r="D335" s="151"/>
      <c r="E335" s="134"/>
      <c r="F335" s="394"/>
      <c r="G335" s="136"/>
      <c r="H335" s="49"/>
      <c r="I335" s="313"/>
      <c r="J335" s="311"/>
      <c r="K335" s="311"/>
      <c r="L335" s="311"/>
      <c r="M335" s="311"/>
      <c r="FS335"/>
      <c r="FT335"/>
      <c r="FU335"/>
      <c r="FV335"/>
      <c r="FW335"/>
      <c r="FX335"/>
      <c r="FY335"/>
      <c r="FZ335"/>
      <c r="GA335"/>
      <c r="GB335"/>
      <c r="GC335"/>
      <c r="GD335"/>
      <c r="GE335"/>
      <c r="GF335"/>
      <c r="GG335"/>
      <c r="GH335"/>
      <c r="GI335"/>
      <c r="GJ335"/>
      <c r="GK335"/>
      <c r="GL335"/>
      <c r="GM335"/>
      <c r="GN335"/>
      <c r="GO335"/>
      <c r="GP335"/>
      <c r="GQ335"/>
      <c r="GR335"/>
      <c r="GS335"/>
      <c r="GT335"/>
      <c r="GU335"/>
      <c r="GV335"/>
      <c r="GW335"/>
      <c r="GX335"/>
      <c r="GY335"/>
      <c r="GZ335"/>
      <c r="HA335"/>
      <c r="HB335"/>
    </row>
    <row r="336" spans="1:210" ht="15.75" customHeight="1" x14ac:dyDescent="0.25">
      <c r="A336" s="37"/>
      <c r="B336" s="131"/>
      <c r="C336" s="222"/>
      <c r="D336" s="467" t="s">
        <v>102</v>
      </c>
      <c r="E336" s="467"/>
      <c r="F336" s="390" t="s">
        <v>71</v>
      </c>
      <c r="G336" s="136"/>
      <c r="H336" s="219">
        <f>+IF(F336="DA",0,J336)</f>
        <v>0</v>
      </c>
      <c r="I336" s="313">
        <v>1</v>
      </c>
      <c r="J336" s="311">
        <f>-I336/$I$322</f>
        <v>-0.05</v>
      </c>
      <c r="K336" s="311"/>
      <c r="L336" s="311"/>
      <c r="M336" s="311"/>
      <c r="FS336"/>
      <c r="FT336"/>
      <c r="FU336"/>
      <c r="FV336"/>
      <c r="FW336"/>
      <c r="FX336"/>
      <c r="FY336"/>
      <c r="FZ336"/>
      <c r="GA336"/>
      <c r="GB336"/>
      <c r="GC336"/>
      <c r="GD336"/>
      <c r="GE336"/>
      <c r="GF336"/>
      <c r="GG336"/>
      <c r="GH336"/>
      <c r="GI336"/>
      <c r="GJ336"/>
      <c r="GK336"/>
      <c r="GL336"/>
      <c r="GM336"/>
      <c r="GN336"/>
      <c r="GO336"/>
      <c r="GP336"/>
      <c r="GQ336"/>
      <c r="GR336"/>
      <c r="GS336"/>
      <c r="GT336"/>
      <c r="GU336"/>
      <c r="GV336"/>
      <c r="GW336"/>
      <c r="GX336"/>
      <c r="GY336"/>
      <c r="GZ336"/>
      <c r="HA336"/>
      <c r="HB336"/>
    </row>
    <row r="337" spans="1:210" ht="15.75" customHeight="1" x14ac:dyDescent="0.25">
      <c r="A337" s="37"/>
      <c r="B337" s="131"/>
      <c r="C337" s="224"/>
      <c r="D337" s="151"/>
      <c r="E337" s="134"/>
      <c r="F337" s="396"/>
      <c r="G337" s="136"/>
      <c r="H337" s="49"/>
      <c r="I337" s="313"/>
      <c r="J337" s="311"/>
      <c r="K337" s="311"/>
      <c r="L337" s="311"/>
      <c r="M337" s="311"/>
      <c r="FS337"/>
      <c r="FT337"/>
      <c r="FU337"/>
      <c r="FV337"/>
      <c r="FW337"/>
      <c r="FX337"/>
      <c r="FY337"/>
      <c r="FZ337"/>
      <c r="GA337"/>
      <c r="GB337"/>
      <c r="GC337"/>
      <c r="GD337"/>
      <c r="GE337"/>
      <c r="GF337"/>
      <c r="GG337"/>
      <c r="GH337"/>
      <c r="GI337"/>
      <c r="GJ337"/>
      <c r="GK337"/>
      <c r="GL337"/>
      <c r="GM337"/>
      <c r="GN337"/>
      <c r="GO337"/>
      <c r="GP337"/>
      <c r="GQ337"/>
      <c r="GR337"/>
      <c r="GS337"/>
      <c r="GT337"/>
      <c r="GU337"/>
      <c r="GV337"/>
      <c r="GW337"/>
      <c r="GX337"/>
      <c r="GY337"/>
      <c r="GZ337"/>
      <c r="HA337"/>
      <c r="HB337"/>
    </row>
    <row r="338" spans="1:210" ht="15.75" customHeight="1" x14ac:dyDescent="0.25">
      <c r="A338" s="37"/>
      <c r="B338" s="252" t="s">
        <v>17</v>
      </c>
      <c r="C338" s="134"/>
      <c r="D338" s="151" t="s">
        <v>230</v>
      </c>
      <c r="E338" s="297"/>
      <c r="F338" s="390" t="s">
        <v>71</v>
      </c>
      <c r="G338" s="136"/>
      <c r="H338" s="219">
        <f>+IF(F338="DA",0,J338)</f>
        <v>0</v>
      </c>
      <c r="I338" s="313">
        <v>2</v>
      </c>
      <c r="J338" s="311">
        <f>-I338/$I$322</f>
        <v>-0.1</v>
      </c>
      <c r="K338" s="311"/>
      <c r="L338" s="311"/>
      <c r="M338" s="311"/>
      <c r="FS338"/>
      <c r="FT338"/>
      <c r="FU338"/>
      <c r="FV338"/>
      <c r="FW338"/>
      <c r="FX338"/>
      <c r="FY338"/>
      <c r="FZ338"/>
      <c r="GA338"/>
      <c r="GB338"/>
      <c r="GC338"/>
      <c r="GD338"/>
      <c r="GE338"/>
      <c r="GF338"/>
      <c r="GG338"/>
      <c r="GH338"/>
      <c r="GI338"/>
      <c r="GJ338"/>
      <c r="GK338"/>
      <c r="GL338"/>
      <c r="GM338"/>
      <c r="GN338"/>
      <c r="GO338"/>
      <c r="GP338"/>
      <c r="GQ338"/>
      <c r="GR338"/>
      <c r="GS338"/>
      <c r="GT338"/>
      <c r="GU338"/>
      <c r="GV338"/>
      <c r="GW338"/>
      <c r="GX338"/>
      <c r="GY338"/>
      <c r="GZ338"/>
      <c r="HA338"/>
      <c r="HB338"/>
    </row>
    <row r="339" spans="1:210" ht="15.75" customHeight="1" x14ac:dyDescent="0.25">
      <c r="A339" s="37"/>
      <c r="B339" s="131"/>
      <c r="C339" s="454"/>
      <c r="D339" s="151"/>
      <c r="E339" s="297"/>
      <c r="F339" s="394"/>
      <c r="G339" s="136"/>
      <c r="H339" s="49"/>
      <c r="I339" s="313"/>
      <c r="J339" s="311"/>
      <c r="K339" s="311"/>
      <c r="L339" s="311"/>
      <c r="M339" s="311"/>
      <c r="FS339"/>
      <c r="FT339"/>
      <c r="FU339"/>
      <c r="FV339"/>
      <c r="FW339"/>
      <c r="FX339"/>
      <c r="FY339"/>
      <c r="FZ339"/>
      <c r="GA339"/>
      <c r="GB339"/>
      <c r="GC339"/>
      <c r="GD339"/>
      <c r="GE339"/>
      <c r="GF339"/>
      <c r="GG339"/>
      <c r="GH339"/>
      <c r="GI339"/>
      <c r="GJ339"/>
      <c r="GK339"/>
      <c r="GL339"/>
      <c r="GM339"/>
      <c r="GN339"/>
      <c r="GO339"/>
      <c r="GP339"/>
      <c r="GQ339"/>
      <c r="GR339"/>
      <c r="GS339"/>
      <c r="GT339"/>
      <c r="GU339"/>
      <c r="GV339"/>
      <c r="GW339"/>
      <c r="GX339"/>
      <c r="GY339"/>
      <c r="GZ339"/>
      <c r="HA339"/>
      <c r="HB339"/>
    </row>
    <row r="340" spans="1:210" ht="15.75" customHeight="1" x14ac:dyDescent="0.25">
      <c r="A340" s="37"/>
      <c r="B340" s="252" t="s">
        <v>17</v>
      </c>
      <c r="C340" s="222"/>
      <c r="D340" s="151" t="s">
        <v>103</v>
      </c>
      <c r="E340" s="297"/>
      <c r="F340" s="390" t="s">
        <v>71</v>
      </c>
      <c r="G340" s="136"/>
      <c r="H340" s="219">
        <f>+IF(F340="DA",0,J340)</f>
        <v>0</v>
      </c>
      <c r="I340" s="313">
        <v>3</v>
      </c>
      <c r="J340" s="311">
        <f>-I340/$I$322</f>
        <v>-0.15</v>
      </c>
      <c r="K340" s="311"/>
      <c r="L340" s="311"/>
      <c r="M340" s="311"/>
      <c r="FS340"/>
      <c r="FT340"/>
      <c r="FU340"/>
      <c r="FV340"/>
      <c r="FW340"/>
      <c r="FX340"/>
      <c r="FY340"/>
      <c r="FZ340"/>
      <c r="GA340"/>
      <c r="GB340"/>
      <c r="GC340"/>
      <c r="GD340"/>
      <c r="GE340"/>
      <c r="GF340"/>
      <c r="GG340"/>
      <c r="GH340"/>
      <c r="GI340"/>
      <c r="GJ340"/>
      <c r="GK340"/>
      <c r="GL340"/>
      <c r="GM340"/>
      <c r="GN340"/>
      <c r="GO340"/>
      <c r="GP340"/>
      <c r="GQ340"/>
      <c r="GR340"/>
      <c r="GS340"/>
      <c r="GT340"/>
      <c r="GU340"/>
      <c r="GV340"/>
      <c r="GW340"/>
      <c r="GX340"/>
      <c r="GY340"/>
      <c r="GZ340"/>
      <c r="HA340"/>
      <c r="HB340"/>
    </row>
    <row r="341" spans="1:210" ht="15.75" customHeight="1" x14ac:dyDescent="0.25">
      <c r="A341" s="37"/>
      <c r="B341" s="131"/>
      <c r="C341" s="222"/>
      <c r="D341" s="297"/>
      <c r="E341" s="297"/>
      <c r="F341" s="394"/>
      <c r="G341" s="136"/>
      <c r="H341" s="49"/>
      <c r="I341" s="313"/>
      <c r="J341" s="311"/>
      <c r="K341" s="311"/>
      <c r="L341" s="311"/>
      <c r="M341" s="311"/>
      <c r="FS341"/>
      <c r="FT341"/>
      <c r="FU341"/>
      <c r="FV341"/>
      <c r="FW341"/>
      <c r="FX341"/>
      <c r="FY341"/>
      <c r="FZ341"/>
      <c r="GA341"/>
      <c r="GB341"/>
      <c r="GC341"/>
      <c r="GD341"/>
      <c r="GE341"/>
      <c r="GF341"/>
      <c r="GG341"/>
      <c r="GH341"/>
      <c r="GI341"/>
      <c r="GJ341"/>
      <c r="GK341"/>
      <c r="GL341"/>
      <c r="GM341"/>
      <c r="GN341"/>
      <c r="GO341"/>
      <c r="GP341"/>
      <c r="GQ341"/>
      <c r="GR341"/>
      <c r="GS341"/>
      <c r="GT341"/>
      <c r="GU341"/>
      <c r="GV341"/>
      <c r="GW341"/>
      <c r="GX341"/>
      <c r="GY341"/>
      <c r="GZ341"/>
      <c r="HA341"/>
      <c r="HB341"/>
    </row>
    <row r="342" spans="1:210" ht="31.5" customHeight="1" x14ac:dyDescent="0.25">
      <c r="A342" s="37"/>
      <c r="B342" s="252" t="s">
        <v>17</v>
      </c>
      <c r="C342" s="222"/>
      <c r="D342" s="467" t="s">
        <v>168</v>
      </c>
      <c r="E342" s="467"/>
      <c r="F342" s="390" t="s">
        <v>71</v>
      </c>
      <c r="G342" s="136"/>
      <c r="H342" s="219">
        <f>+IF(F342="DA",0,J342)</f>
        <v>0</v>
      </c>
      <c r="I342" s="313">
        <v>2</v>
      </c>
      <c r="J342" s="305">
        <f>-I342/$I$322</f>
        <v>-0.1</v>
      </c>
      <c r="K342" s="305"/>
      <c r="L342" s="305"/>
      <c r="M342" s="305"/>
      <c r="FS342"/>
      <c r="FT342"/>
      <c r="FU342"/>
      <c r="FV342"/>
      <c r="FW342"/>
      <c r="FX342"/>
      <c r="FY342"/>
      <c r="FZ342"/>
      <c r="GA342"/>
      <c r="GB342"/>
      <c r="GC342"/>
      <c r="GD342"/>
      <c r="GE342"/>
      <c r="GF342"/>
      <c r="GG342"/>
      <c r="GH342"/>
      <c r="GI342"/>
      <c r="GJ342"/>
      <c r="GK342"/>
      <c r="GL342"/>
      <c r="GM342"/>
      <c r="GN342"/>
      <c r="GO342"/>
      <c r="GP342"/>
      <c r="GQ342"/>
      <c r="GR342"/>
      <c r="GS342"/>
      <c r="GT342"/>
      <c r="GU342"/>
      <c r="GV342"/>
      <c r="GW342"/>
      <c r="GX342"/>
      <c r="GY342"/>
      <c r="GZ342"/>
      <c r="HA342"/>
      <c r="HB342"/>
    </row>
    <row r="343" spans="1:210" ht="15.75" customHeight="1" x14ac:dyDescent="0.25">
      <c r="A343" s="37"/>
      <c r="B343" s="143"/>
      <c r="C343" s="144"/>
      <c r="D343" s="144"/>
      <c r="E343" s="144"/>
      <c r="F343" s="397"/>
      <c r="G343" s="147"/>
      <c r="H343" s="237"/>
      <c r="I343" s="315"/>
      <c r="J343" s="310"/>
      <c r="K343" s="310"/>
      <c r="L343" s="310"/>
      <c r="M343" s="310"/>
      <c r="FS343"/>
      <c r="FT343"/>
      <c r="FU343"/>
      <c r="FV343"/>
      <c r="FW343"/>
      <c r="FX343"/>
      <c r="FY343"/>
      <c r="FZ343"/>
      <c r="GA343"/>
      <c r="GB343"/>
      <c r="GC343"/>
      <c r="GD343"/>
      <c r="GE343"/>
      <c r="GF343"/>
      <c r="GG343"/>
      <c r="GH343"/>
      <c r="GI343"/>
      <c r="GJ343"/>
      <c r="GK343"/>
      <c r="GL343"/>
      <c r="GM343"/>
      <c r="GN343"/>
      <c r="GO343"/>
      <c r="GP343"/>
      <c r="GQ343"/>
      <c r="GR343"/>
      <c r="GS343"/>
      <c r="GT343"/>
      <c r="GU343"/>
      <c r="GV343"/>
      <c r="GW343"/>
      <c r="GX343"/>
      <c r="GY343"/>
      <c r="GZ343"/>
      <c r="HA343"/>
      <c r="HB343"/>
    </row>
    <row r="344" spans="1:210" ht="15.75" customHeight="1" x14ac:dyDescent="0.25">
      <c r="A344" s="37"/>
      <c r="B344" s="70"/>
      <c r="C344" s="70"/>
      <c r="D344" s="37"/>
      <c r="E344" s="70"/>
      <c r="F344" s="398"/>
      <c r="G344" s="36"/>
      <c r="H344" s="50"/>
      <c r="I344" s="59"/>
      <c r="J344" s="59"/>
      <c r="K344" s="59"/>
      <c r="L344" s="59"/>
      <c r="M344" s="59"/>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row>
    <row r="345" spans="1:210" ht="15.75" customHeight="1" x14ac:dyDescent="0.25">
      <c r="A345" s="37"/>
      <c r="B345" s="78" t="s">
        <v>169</v>
      </c>
      <c r="C345" s="38"/>
      <c r="D345" s="37"/>
      <c r="E345" s="77"/>
      <c r="F345" s="411"/>
      <c r="G345" s="36"/>
      <c r="H345" s="301" t="s">
        <v>19</v>
      </c>
      <c r="I345" s="302" t="s">
        <v>29</v>
      </c>
      <c r="J345" s="302" t="s">
        <v>35</v>
      </c>
      <c r="K345" s="302" t="s">
        <v>36</v>
      </c>
      <c r="L345" s="302"/>
      <c r="M345" s="302" t="s">
        <v>34</v>
      </c>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row>
    <row r="346" spans="1:210" ht="15.75" customHeight="1" x14ac:dyDescent="0.25">
      <c r="A346" s="37"/>
      <c r="B346" s="78"/>
      <c r="C346" s="77"/>
      <c r="D346" s="113"/>
      <c r="E346" s="77"/>
      <c r="F346" s="411"/>
      <c r="G346" s="36"/>
      <c r="H346" s="234">
        <f>H349*K349+H351*K351+IF(F353="DA",H355*K355+H357*K357,0)</f>
        <v>1</v>
      </c>
      <c r="I346" s="29"/>
      <c r="J346" s="36"/>
      <c r="K346" s="36"/>
      <c r="L346" s="36"/>
      <c r="M346" s="234">
        <f>+AVERAGE(M349:M354)</f>
        <v>10</v>
      </c>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row>
    <row r="347" spans="1:210" ht="15.75" customHeight="1" x14ac:dyDescent="0.25">
      <c r="A347" s="37"/>
      <c r="B347" s="125"/>
      <c r="C347" s="126"/>
      <c r="D347" s="127"/>
      <c r="E347" s="128"/>
      <c r="F347" s="392"/>
      <c r="G347" s="130"/>
      <c r="H347" s="236"/>
      <c r="I347" s="312">
        <f>IF(F353="DA",SUM($I$355,$I$357),0)+SUM($I$349:$I$351)</f>
        <v>8</v>
      </c>
      <c r="J347" s="303"/>
      <c r="K347" s="303"/>
      <c r="L347" s="303"/>
      <c r="M347" s="304"/>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row>
    <row r="348" spans="1:210" ht="15.75" customHeight="1" x14ac:dyDescent="0.25">
      <c r="A348" s="37"/>
      <c r="B348" s="131"/>
      <c r="C348" s="132"/>
      <c r="D348" s="133"/>
      <c r="E348" s="134"/>
      <c r="F348" s="396"/>
      <c r="G348" s="136"/>
      <c r="H348" s="241"/>
      <c r="I348" s="313"/>
      <c r="J348" s="305"/>
      <c r="K348" s="305"/>
      <c r="L348" s="305"/>
      <c r="M348" s="305"/>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row>
    <row r="349" spans="1:210" ht="15.75" customHeight="1" x14ac:dyDescent="0.25">
      <c r="A349" s="37"/>
      <c r="B349" s="131"/>
      <c r="C349" s="471" t="s">
        <v>170</v>
      </c>
      <c r="D349" s="471"/>
      <c r="E349" s="471"/>
      <c r="F349" s="391" t="s">
        <v>71</v>
      </c>
      <c r="G349" s="136"/>
      <c r="H349" s="39">
        <f>+IF(F349="DA",1,0)</f>
        <v>1</v>
      </c>
      <c r="I349" s="314">
        <v>3</v>
      </c>
      <c r="J349" s="307"/>
      <c r="K349" s="307">
        <f>I349/$I$347</f>
        <v>0.375</v>
      </c>
      <c r="L349" s="307"/>
      <c r="M349" s="307">
        <f>+IF(F349="DA",10,0)</f>
        <v>10</v>
      </c>
      <c r="FS349"/>
      <c r="FT349"/>
      <c r="FU349"/>
      <c r="FV349"/>
      <c r="FW349"/>
      <c r="FX349"/>
      <c r="FY349"/>
      <c r="FZ349"/>
      <c r="GA349"/>
      <c r="GB349"/>
      <c r="GC349"/>
      <c r="GD349"/>
      <c r="GE349"/>
      <c r="GF349"/>
      <c r="GG349"/>
      <c r="GH349"/>
      <c r="GI349"/>
      <c r="GJ349"/>
      <c r="GK349"/>
      <c r="GL349"/>
      <c r="GM349"/>
      <c r="GN349"/>
      <c r="GO349"/>
      <c r="GP349"/>
      <c r="GQ349"/>
      <c r="GR349"/>
      <c r="GS349"/>
      <c r="GT349"/>
      <c r="GU349"/>
      <c r="GV349"/>
      <c r="GW349"/>
      <c r="GX349"/>
      <c r="GY349"/>
      <c r="GZ349"/>
      <c r="HA349"/>
      <c r="HB349"/>
    </row>
    <row r="350" spans="1:210" ht="15.75" customHeight="1" x14ac:dyDescent="0.25">
      <c r="A350" s="37"/>
      <c r="B350" s="131"/>
      <c r="C350" s="454"/>
      <c r="D350" s="138"/>
      <c r="E350" s="297"/>
      <c r="F350" s="415"/>
      <c r="G350" s="136"/>
      <c r="H350" s="48"/>
      <c r="I350" s="313"/>
      <c r="J350" s="311"/>
      <c r="K350" s="311"/>
      <c r="L350" s="311"/>
      <c r="M350" s="311"/>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row>
    <row r="351" spans="1:210" ht="15.75" customHeight="1" x14ac:dyDescent="0.25">
      <c r="A351" s="37"/>
      <c r="B351" s="131"/>
      <c r="C351" s="138" t="s">
        <v>171</v>
      </c>
      <c r="D351" s="138"/>
      <c r="E351" s="297"/>
      <c r="F351" s="391" t="s">
        <v>71</v>
      </c>
      <c r="G351" s="136"/>
      <c r="H351" s="39">
        <f>+IF(F351="DA",1,0)</f>
        <v>1</v>
      </c>
      <c r="I351" s="314">
        <v>2</v>
      </c>
      <c r="J351" s="307"/>
      <c r="K351" s="307">
        <f>I351/$I$347</f>
        <v>0.25</v>
      </c>
      <c r="L351" s="307"/>
      <c r="M351" s="307">
        <f>+IF(F351="DA",10,0)</f>
        <v>10</v>
      </c>
      <c r="FS351"/>
      <c r="FT351"/>
      <c r="FU351"/>
      <c r="FV351"/>
      <c r="FW351"/>
      <c r="FX351"/>
      <c r="FY351"/>
      <c r="FZ351"/>
      <c r="GA351"/>
      <c r="GB351"/>
      <c r="GC351"/>
      <c r="GD351"/>
      <c r="GE351"/>
      <c r="GF351"/>
      <c r="GG351"/>
      <c r="GH351"/>
      <c r="GI351"/>
      <c r="GJ351"/>
      <c r="GK351"/>
      <c r="GL351"/>
      <c r="GM351"/>
      <c r="GN351"/>
      <c r="GO351"/>
      <c r="GP351"/>
      <c r="GQ351"/>
      <c r="GR351"/>
      <c r="GS351"/>
      <c r="GT351"/>
      <c r="GU351"/>
      <c r="GV351"/>
      <c r="GW351"/>
      <c r="GX351"/>
      <c r="GY351"/>
      <c r="GZ351"/>
      <c r="HA351"/>
      <c r="HB351"/>
    </row>
    <row r="352" spans="1:210" ht="15.75" customHeight="1" x14ac:dyDescent="0.25">
      <c r="A352" s="37"/>
      <c r="B352" s="131"/>
      <c r="C352" s="454"/>
      <c r="D352" s="138"/>
      <c r="E352" s="297"/>
      <c r="F352" s="415"/>
      <c r="G352" s="136"/>
      <c r="H352" s="48"/>
      <c r="I352" s="313"/>
      <c r="J352" s="311"/>
      <c r="K352" s="311"/>
      <c r="L352" s="311"/>
      <c r="M352" s="311"/>
      <c r="FS352"/>
      <c r="FT352"/>
      <c r="FU352"/>
      <c r="FV352"/>
      <c r="FW352"/>
      <c r="FX352"/>
      <c r="FY352"/>
      <c r="FZ352"/>
      <c r="GA352"/>
      <c r="GB352"/>
      <c r="GC352"/>
      <c r="GD352"/>
      <c r="GE352"/>
      <c r="GF352"/>
      <c r="GG352"/>
      <c r="GH352"/>
      <c r="GI352"/>
      <c r="GJ352"/>
      <c r="GK352"/>
      <c r="GL352"/>
      <c r="GM352"/>
      <c r="GN352"/>
      <c r="GO352"/>
      <c r="GP352"/>
      <c r="GQ352"/>
      <c r="GR352"/>
      <c r="GS352"/>
      <c r="GT352"/>
      <c r="GU352"/>
      <c r="GV352"/>
      <c r="GW352"/>
      <c r="GX352"/>
      <c r="GY352"/>
      <c r="GZ352"/>
      <c r="HA352"/>
      <c r="HB352"/>
    </row>
    <row r="353" spans="1:210" ht="15.75" customHeight="1" x14ac:dyDescent="0.25">
      <c r="A353" s="37"/>
      <c r="B353" s="131"/>
      <c r="C353" s="138" t="s">
        <v>172</v>
      </c>
      <c r="D353" s="450"/>
      <c r="E353" s="451"/>
      <c r="F353" s="391" t="s">
        <v>71</v>
      </c>
      <c r="G353" s="136"/>
      <c r="H353" s="48"/>
      <c r="I353" s="313"/>
      <c r="J353" s="311"/>
      <c r="K353" s="311"/>
      <c r="L353" s="311"/>
      <c r="M353" s="311">
        <f>+IF((AND(F353="DA",F355="DA",F357="DA")),10,"")</f>
        <v>10</v>
      </c>
      <c r="FS353"/>
      <c r="FT353"/>
      <c r="FU353"/>
      <c r="FV353"/>
      <c r="FW353"/>
      <c r="FX353"/>
      <c r="FY353"/>
      <c r="FZ353"/>
      <c r="GA353"/>
      <c r="GB353"/>
      <c r="GC353"/>
      <c r="GD353"/>
      <c r="GE353"/>
      <c r="GF353"/>
      <c r="GG353"/>
      <c r="GH353"/>
      <c r="GI353"/>
      <c r="GJ353"/>
      <c r="GK353"/>
      <c r="GL353"/>
      <c r="GM353"/>
      <c r="GN353"/>
      <c r="GO353"/>
      <c r="GP353"/>
      <c r="GQ353"/>
      <c r="GR353"/>
      <c r="GS353"/>
      <c r="GT353"/>
      <c r="GU353"/>
      <c r="GV353"/>
      <c r="GW353"/>
      <c r="GX353"/>
      <c r="GY353"/>
      <c r="GZ353"/>
      <c r="HA353"/>
      <c r="HB353"/>
    </row>
    <row r="354" spans="1:210" ht="15.75" customHeight="1" x14ac:dyDescent="0.25">
      <c r="A354" s="37"/>
      <c r="B354" s="131"/>
      <c r="C354" s="450"/>
      <c r="D354" s="450"/>
      <c r="E354" s="451"/>
      <c r="F354" s="394"/>
      <c r="G354" s="136"/>
      <c r="H354" s="48"/>
      <c r="I354" s="313"/>
      <c r="J354" s="311"/>
      <c r="K354" s="311"/>
      <c r="L354" s="311"/>
      <c r="M354" s="311"/>
      <c r="FS354"/>
      <c r="FT354"/>
      <c r="FU354"/>
      <c r="FV354"/>
      <c r="FW354"/>
      <c r="FX354"/>
      <c r="FY354"/>
      <c r="FZ354"/>
      <c r="GA354"/>
      <c r="GB354"/>
      <c r="GC354"/>
      <c r="GD354"/>
      <c r="GE354"/>
      <c r="GF354"/>
      <c r="GG354"/>
      <c r="GH354"/>
      <c r="GI354"/>
      <c r="GJ354"/>
      <c r="GK354"/>
      <c r="GL354"/>
      <c r="GM354"/>
      <c r="GN354"/>
      <c r="GO354"/>
      <c r="GP354"/>
      <c r="GQ354"/>
      <c r="GR354"/>
      <c r="GS354"/>
      <c r="GT354"/>
      <c r="GU354"/>
      <c r="GV354"/>
      <c r="GW354"/>
      <c r="GX354"/>
      <c r="GY354"/>
      <c r="GZ354"/>
      <c r="HA354"/>
      <c r="HB354"/>
    </row>
    <row r="355" spans="1:210" ht="15.75" customHeight="1" x14ac:dyDescent="0.25">
      <c r="A355" s="37"/>
      <c r="B355" s="131"/>
      <c r="C355" s="450"/>
      <c r="D355" s="450" t="s">
        <v>173</v>
      </c>
      <c r="E355" s="451"/>
      <c r="F355" s="390" t="s">
        <v>71</v>
      </c>
      <c r="G355" s="139"/>
      <c r="H355" s="219">
        <f>+IF(AND(F355="DA",F353="DA"),1,0)</f>
        <v>1</v>
      </c>
      <c r="I355" s="314">
        <v>2</v>
      </c>
      <c r="J355" s="307"/>
      <c r="K355" s="307">
        <f>I355/$I$347</f>
        <v>0.25</v>
      </c>
      <c r="L355" s="307"/>
      <c r="M355" s="307"/>
      <c r="FS355"/>
      <c r="FT355"/>
      <c r="FU355"/>
      <c r="FV355"/>
      <c r="FW355"/>
      <c r="FX355"/>
      <c r="FY355"/>
      <c r="FZ355"/>
      <c r="GA355"/>
      <c r="GB355"/>
      <c r="GC355"/>
      <c r="GD355"/>
      <c r="GE355"/>
      <c r="GF355"/>
      <c r="GG355"/>
      <c r="GH355"/>
      <c r="GI355"/>
      <c r="GJ355"/>
      <c r="GK355"/>
      <c r="GL355"/>
      <c r="GM355"/>
      <c r="GN355"/>
      <c r="GO355"/>
      <c r="GP355"/>
      <c r="GQ355"/>
      <c r="GR355"/>
      <c r="GS355"/>
      <c r="GT355"/>
      <c r="GU355"/>
      <c r="GV355"/>
      <c r="GW355"/>
      <c r="GX355"/>
      <c r="GY355"/>
      <c r="GZ355"/>
      <c r="HA355"/>
      <c r="HB355"/>
    </row>
    <row r="356" spans="1:210" ht="15.75" customHeight="1" x14ac:dyDescent="0.25">
      <c r="A356" s="37"/>
      <c r="B356" s="131"/>
      <c r="C356" s="450"/>
      <c r="D356" s="450"/>
      <c r="E356" s="451"/>
      <c r="F356" s="394"/>
      <c r="G356" s="136"/>
      <c r="H356" s="49"/>
      <c r="I356" s="313"/>
      <c r="J356" s="311"/>
      <c r="K356" s="311"/>
      <c r="L356" s="311"/>
      <c r="M356" s="311"/>
      <c r="FS356"/>
      <c r="FT356"/>
      <c r="FU356"/>
      <c r="FV356"/>
      <c r="FW356"/>
      <c r="FX356"/>
      <c r="FY356"/>
      <c r="FZ356"/>
      <c r="GA356"/>
      <c r="GB356"/>
      <c r="GC356"/>
      <c r="GD356"/>
      <c r="GE356"/>
      <c r="GF356"/>
      <c r="GG356"/>
      <c r="GH356"/>
      <c r="GI356"/>
      <c r="GJ356"/>
      <c r="GK356"/>
      <c r="GL356"/>
      <c r="GM356"/>
      <c r="GN356"/>
      <c r="GO356"/>
      <c r="GP356"/>
      <c r="GQ356"/>
      <c r="GR356"/>
      <c r="GS356"/>
      <c r="GT356"/>
      <c r="GU356"/>
      <c r="GV356"/>
      <c r="GW356"/>
      <c r="GX356"/>
      <c r="GY356"/>
      <c r="GZ356"/>
      <c r="HA356"/>
      <c r="HB356"/>
    </row>
    <row r="357" spans="1:210" ht="15.75" customHeight="1" x14ac:dyDescent="0.25">
      <c r="A357" s="37"/>
      <c r="B357" s="252" t="s">
        <v>17</v>
      </c>
      <c r="C357" s="450"/>
      <c r="D357" s="450" t="s">
        <v>174</v>
      </c>
      <c r="E357" s="451"/>
      <c r="F357" s="390" t="s">
        <v>71</v>
      </c>
      <c r="G357" s="139"/>
      <c r="H357" s="219">
        <f>+IF(AND(F357="DA",F353="DA"),1,0)</f>
        <v>1</v>
      </c>
      <c r="I357" s="313">
        <v>1</v>
      </c>
      <c r="J357" s="311"/>
      <c r="K357" s="311">
        <f>I357/$I$347</f>
        <v>0.125</v>
      </c>
      <c r="L357" s="311"/>
      <c r="M357" s="311"/>
      <c r="FS357"/>
      <c r="FT357"/>
      <c r="FU357"/>
      <c r="FV357"/>
      <c r="FW357"/>
      <c r="FX357"/>
      <c r="FY357"/>
      <c r="FZ357"/>
      <c r="GA357"/>
      <c r="GB357"/>
      <c r="GC357"/>
      <c r="GD357"/>
      <c r="GE357"/>
      <c r="GF357"/>
      <c r="GG357"/>
      <c r="GH357"/>
      <c r="GI357"/>
      <c r="GJ357"/>
      <c r="GK357"/>
      <c r="GL357"/>
      <c r="GM357"/>
      <c r="GN357"/>
      <c r="GO357"/>
      <c r="GP357"/>
      <c r="GQ357"/>
      <c r="GR357"/>
      <c r="GS357"/>
      <c r="GT357"/>
      <c r="GU357"/>
      <c r="GV357"/>
      <c r="GW357"/>
      <c r="GX357"/>
      <c r="GY357"/>
      <c r="GZ357"/>
      <c r="HA357"/>
      <c r="HB357"/>
    </row>
    <row r="358" spans="1:210" ht="15.75" customHeight="1" x14ac:dyDescent="0.25">
      <c r="A358" s="37"/>
      <c r="B358" s="143"/>
      <c r="C358" s="144"/>
      <c r="D358" s="145"/>
      <c r="E358" s="144"/>
      <c r="F358" s="418"/>
      <c r="G358" s="147"/>
      <c r="H358" s="237"/>
      <c r="I358" s="315"/>
      <c r="J358" s="310"/>
      <c r="K358" s="310"/>
      <c r="L358" s="310"/>
      <c r="M358" s="310"/>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row>
    <row r="359" spans="1:210" ht="15.75" customHeight="1" x14ac:dyDescent="0.25">
      <c r="A359" s="37"/>
      <c r="B359" s="70"/>
      <c r="C359" s="70"/>
      <c r="D359" s="70"/>
      <c r="E359" s="70"/>
      <c r="F359" s="398"/>
      <c r="G359" s="36"/>
      <c r="H359" s="50"/>
      <c r="I359" s="59"/>
      <c r="J359" s="59"/>
      <c r="K359" s="59"/>
      <c r="L359" s="59"/>
      <c r="M359" s="59"/>
      <c r="FS359"/>
      <c r="FT359"/>
      <c r="FU359"/>
      <c r="FV359"/>
      <c r="FW359"/>
      <c r="FX359"/>
      <c r="FY359"/>
      <c r="FZ359"/>
      <c r="GA359"/>
      <c r="GB359"/>
      <c r="GC359"/>
      <c r="GD359"/>
      <c r="GE359"/>
      <c r="GF359"/>
      <c r="GG359"/>
      <c r="GH359"/>
      <c r="GI359"/>
      <c r="GJ359"/>
      <c r="GK359"/>
      <c r="GL359"/>
      <c r="GM359"/>
      <c r="GN359"/>
      <c r="GO359"/>
      <c r="GP359"/>
      <c r="GQ359"/>
      <c r="GR359"/>
      <c r="GS359"/>
      <c r="GT359"/>
      <c r="GU359"/>
      <c r="GV359"/>
      <c r="GW359"/>
      <c r="GX359"/>
      <c r="GY359"/>
      <c r="GZ359"/>
      <c r="HA359"/>
      <c r="HB359"/>
    </row>
    <row r="360" spans="1:210" ht="15.75" customHeight="1" thickBot="1" x14ac:dyDescent="0.3">
      <c r="A360" s="37"/>
      <c r="B360" s="70"/>
      <c r="C360" s="70"/>
      <c r="D360" s="70"/>
      <c r="E360" s="70"/>
      <c r="F360" s="398"/>
      <c r="G360" s="36"/>
      <c r="H360" s="50"/>
      <c r="I360" s="59"/>
      <c r="J360" s="59"/>
      <c r="K360" s="59"/>
      <c r="L360" s="59"/>
      <c r="M360" s="59"/>
      <c r="FS360"/>
      <c r="FT360"/>
      <c r="FU360"/>
      <c r="FV360"/>
      <c r="FW360"/>
      <c r="FX360"/>
      <c r="FY360"/>
      <c r="FZ360"/>
      <c r="GA360"/>
      <c r="GB360"/>
      <c r="GC360"/>
      <c r="GD360"/>
      <c r="GE360"/>
      <c r="GF360"/>
      <c r="GG360"/>
      <c r="GH360"/>
      <c r="GI360"/>
      <c r="GJ360"/>
      <c r="GK360"/>
      <c r="GL360"/>
      <c r="GM360"/>
      <c r="GN360"/>
      <c r="GO360"/>
      <c r="GP360"/>
      <c r="GQ360"/>
      <c r="GR360"/>
      <c r="GS360"/>
      <c r="GT360"/>
      <c r="GU360"/>
      <c r="GV360"/>
      <c r="GW360"/>
      <c r="GX360"/>
      <c r="GY360"/>
      <c r="GZ360"/>
      <c r="HA360"/>
      <c r="HB360"/>
    </row>
    <row r="361" spans="1:210" ht="15.75" customHeight="1" thickBot="1" x14ac:dyDescent="0.3">
      <c r="A361" s="37"/>
      <c r="B361" s="88" t="s">
        <v>61</v>
      </c>
      <c r="C361" s="94"/>
      <c r="D361" s="94"/>
      <c r="E361" s="88"/>
      <c r="F361" s="412"/>
      <c r="G361" s="89"/>
      <c r="H361" s="232"/>
      <c r="I361" s="28"/>
      <c r="J361" s="28"/>
      <c r="K361" s="28"/>
      <c r="L361" s="28"/>
      <c r="M361" s="28"/>
      <c r="FS361"/>
      <c r="FT361"/>
      <c r="FU361"/>
      <c r="FV361"/>
      <c r="FW361"/>
      <c r="FX361"/>
      <c r="FY361"/>
      <c r="FZ361"/>
      <c r="GA361"/>
      <c r="GB361"/>
      <c r="GC361"/>
      <c r="GD361"/>
      <c r="GE361"/>
      <c r="GF361"/>
      <c r="GG361"/>
      <c r="GH361"/>
      <c r="GI361"/>
      <c r="GJ361"/>
      <c r="GK361"/>
      <c r="GL361"/>
      <c r="GM361"/>
      <c r="GN361"/>
      <c r="GO361"/>
      <c r="GP361"/>
      <c r="GQ361"/>
      <c r="GR361"/>
      <c r="GS361"/>
      <c r="GT361"/>
      <c r="GU361"/>
      <c r="GV361"/>
      <c r="GW361"/>
      <c r="GX361"/>
      <c r="GY361"/>
      <c r="GZ361"/>
      <c r="HA361"/>
      <c r="HB361"/>
    </row>
    <row r="362" spans="1:210" ht="15.75" customHeight="1" x14ac:dyDescent="0.25">
      <c r="A362" s="37"/>
      <c r="B362" s="66"/>
      <c r="C362" s="66"/>
      <c r="D362" s="45"/>
      <c r="E362" s="66"/>
      <c r="F362" s="411"/>
      <c r="G362" s="66"/>
      <c r="H362" s="233"/>
      <c r="I362" s="66"/>
      <c r="J362" s="66"/>
      <c r="K362" s="66"/>
      <c r="L362" s="66"/>
      <c r="M362" s="31"/>
      <c r="FS362"/>
      <c r="FT362"/>
      <c r="FU362"/>
      <c r="FV362"/>
      <c r="FW362"/>
      <c r="FX362"/>
      <c r="FY362"/>
      <c r="FZ362"/>
      <c r="GA362"/>
      <c r="GB362"/>
      <c r="GC362"/>
      <c r="GD362"/>
      <c r="GE362"/>
      <c r="GF362"/>
      <c r="GG362"/>
      <c r="GH362"/>
      <c r="GI362"/>
      <c r="GJ362"/>
      <c r="GK362"/>
      <c r="GL362"/>
      <c r="GM362"/>
      <c r="GN362"/>
      <c r="GO362"/>
      <c r="GP362"/>
      <c r="GQ362"/>
      <c r="GR362"/>
      <c r="GS362"/>
      <c r="GT362"/>
      <c r="GU362"/>
      <c r="GV362"/>
      <c r="GW362"/>
      <c r="GX362"/>
      <c r="GY362"/>
      <c r="GZ362"/>
      <c r="HA362"/>
      <c r="HB362"/>
    </row>
    <row r="363" spans="1:210" ht="15.75" customHeight="1" x14ac:dyDescent="0.25">
      <c r="A363" s="37"/>
      <c r="B363" s="66"/>
      <c r="C363" s="45"/>
      <c r="D363" s="45"/>
      <c r="E363" s="66"/>
      <c r="F363" s="411"/>
      <c r="G363" s="66"/>
      <c r="H363" s="233"/>
      <c r="I363" s="66"/>
      <c r="J363" s="66"/>
      <c r="K363" s="66"/>
      <c r="L363" s="66"/>
      <c r="M363" s="31"/>
      <c r="FS363"/>
      <c r="FT363"/>
      <c r="FU363"/>
      <c r="FV363"/>
      <c r="FW363"/>
      <c r="FX363"/>
      <c r="FY363"/>
      <c r="FZ363"/>
      <c r="GA363"/>
      <c r="GB363"/>
      <c r="GC363"/>
      <c r="GD363"/>
      <c r="GE363"/>
      <c r="GF363"/>
      <c r="GG363"/>
      <c r="GH363"/>
      <c r="GI363"/>
      <c r="GJ363"/>
      <c r="GK363"/>
      <c r="GL363"/>
      <c r="GM363"/>
      <c r="GN363"/>
      <c r="GO363"/>
      <c r="GP363"/>
      <c r="GQ363"/>
      <c r="GR363"/>
      <c r="GS363"/>
      <c r="GT363"/>
      <c r="GU363"/>
      <c r="GV363"/>
      <c r="GW363"/>
      <c r="GX363"/>
      <c r="GY363"/>
      <c r="GZ363"/>
      <c r="HA363"/>
      <c r="HB363"/>
    </row>
    <row r="364" spans="1:210" ht="15.75" customHeight="1" x14ac:dyDescent="0.25">
      <c r="A364" s="37"/>
      <c r="B364" s="78" t="s">
        <v>104</v>
      </c>
      <c r="C364" s="77"/>
      <c r="D364" s="113"/>
      <c r="E364" s="77"/>
      <c r="F364" s="411"/>
      <c r="G364" s="20"/>
      <c r="H364" s="301" t="s">
        <v>19</v>
      </c>
      <c r="I364" s="302" t="s">
        <v>29</v>
      </c>
      <c r="J364" s="302" t="s">
        <v>35</v>
      </c>
      <c r="K364" s="302" t="s">
        <v>36</v>
      </c>
      <c r="L364" s="302"/>
      <c r="M364" s="302" t="s">
        <v>34</v>
      </c>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row>
    <row r="365" spans="1:210" ht="15.75" customHeight="1" x14ac:dyDescent="0.25">
      <c r="A365" s="37"/>
      <c r="B365" s="37"/>
      <c r="C365" s="37"/>
      <c r="D365" s="114"/>
      <c r="E365" s="115"/>
      <c r="F365" s="411"/>
      <c r="G365" s="65"/>
      <c r="H365" s="234">
        <f>+H368</f>
        <v>1</v>
      </c>
      <c r="I365" s="66"/>
      <c r="J365" s="66"/>
      <c r="K365" s="66"/>
      <c r="L365" s="66"/>
      <c r="M365" s="234">
        <f>+M409</f>
        <v>10</v>
      </c>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row>
    <row r="366" spans="1:210" ht="15.75" customHeight="1" x14ac:dyDescent="0.25">
      <c r="A366" s="37"/>
      <c r="B366" s="125"/>
      <c r="C366" s="126"/>
      <c r="D366" s="127"/>
      <c r="E366" s="128"/>
      <c r="F366" s="392"/>
      <c r="G366" s="130"/>
      <c r="H366" s="236"/>
      <c r="I366" s="312"/>
      <c r="J366" s="303"/>
      <c r="K366" s="303"/>
      <c r="L366" s="303"/>
      <c r="M366" s="304"/>
      <c r="FS366"/>
      <c r="FT366"/>
      <c r="FU366"/>
      <c r="FV366"/>
      <c r="FW366"/>
      <c r="FX366"/>
      <c r="FY366"/>
      <c r="FZ366"/>
      <c r="GA366"/>
      <c r="GB366"/>
      <c r="GC366"/>
      <c r="GD366"/>
      <c r="GE366"/>
      <c r="GF366"/>
      <c r="GG366"/>
      <c r="GH366"/>
      <c r="GI366"/>
      <c r="GJ366"/>
      <c r="GK366"/>
      <c r="GL366"/>
      <c r="GM366"/>
      <c r="GN366"/>
      <c r="GO366"/>
      <c r="GP366"/>
      <c r="GQ366"/>
      <c r="GR366"/>
      <c r="GS366"/>
      <c r="GT366"/>
      <c r="GU366"/>
      <c r="GV366"/>
      <c r="GW366"/>
      <c r="GX366"/>
      <c r="GY366"/>
      <c r="GZ366"/>
      <c r="HA366"/>
      <c r="HB366"/>
    </row>
    <row r="367" spans="1:210" ht="15.75" customHeight="1" x14ac:dyDescent="0.25">
      <c r="A367" s="37"/>
      <c r="B367" s="131"/>
      <c r="C367" s="133"/>
      <c r="D367" s="133"/>
      <c r="E367" s="134"/>
      <c r="F367" s="396"/>
      <c r="G367" s="136"/>
      <c r="H367" s="49"/>
      <c r="I367" s="313"/>
      <c r="J367" s="305"/>
      <c r="K367" s="305"/>
      <c r="L367" s="305"/>
      <c r="M367" s="305"/>
      <c r="FS367"/>
      <c r="FT367"/>
      <c r="FU367"/>
      <c r="FV367"/>
      <c r="FW367"/>
      <c r="FX367"/>
      <c r="FY367"/>
      <c r="FZ367"/>
      <c r="GA367"/>
      <c r="GB367"/>
      <c r="GC367"/>
      <c r="GD367"/>
      <c r="GE367"/>
      <c r="GF367"/>
      <c r="GG367"/>
      <c r="GH367"/>
      <c r="GI367"/>
      <c r="GJ367"/>
      <c r="GK367"/>
      <c r="GL367"/>
      <c r="GM367"/>
      <c r="GN367"/>
      <c r="GO367"/>
      <c r="GP367"/>
      <c r="GQ367"/>
      <c r="GR367"/>
      <c r="GS367"/>
      <c r="GT367"/>
      <c r="GU367"/>
      <c r="GV367"/>
      <c r="GW367"/>
      <c r="GX367"/>
      <c r="GY367"/>
      <c r="GZ367"/>
      <c r="HA367"/>
      <c r="HB367"/>
    </row>
    <row r="368" spans="1:210" ht="30.95" customHeight="1" x14ac:dyDescent="0.25">
      <c r="A368" s="37"/>
      <c r="B368" s="131"/>
      <c r="C368" s="471" t="s">
        <v>175</v>
      </c>
      <c r="D368" s="471"/>
      <c r="E368" s="471"/>
      <c r="F368" s="391" t="s">
        <v>71</v>
      </c>
      <c r="G368" s="139"/>
      <c r="H368" s="39">
        <f>+IF(F368="DA",1+SUM(H370:H374),0)</f>
        <v>1</v>
      </c>
      <c r="I368" s="314"/>
      <c r="J368" s="307">
        <f>SUM(J370:J374)</f>
        <v>-1</v>
      </c>
      <c r="K368" s="307"/>
      <c r="L368" s="307"/>
      <c r="M368" s="307">
        <f>+IF(F368="DA",10,0)</f>
        <v>10</v>
      </c>
      <c r="FS368"/>
      <c r="FT368"/>
      <c r="FU368"/>
      <c r="FV368"/>
      <c r="FW368"/>
      <c r="FX368"/>
      <c r="FY368"/>
      <c r="FZ368"/>
      <c r="GA368"/>
      <c r="GB368"/>
      <c r="GC368"/>
      <c r="GD368"/>
      <c r="GE368"/>
      <c r="GF368"/>
      <c r="GG368"/>
      <c r="GH368"/>
      <c r="GI368"/>
      <c r="GJ368"/>
      <c r="GK368"/>
      <c r="GL368"/>
      <c r="GM368"/>
      <c r="GN368"/>
      <c r="GO368"/>
      <c r="GP368"/>
      <c r="GQ368"/>
      <c r="GR368"/>
      <c r="GS368"/>
      <c r="GT368"/>
      <c r="GU368"/>
      <c r="GV368"/>
      <c r="GW368"/>
      <c r="GX368"/>
      <c r="GY368"/>
      <c r="GZ368"/>
      <c r="HA368"/>
      <c r="HB368"/>
    </row>
    <row r="369" spans="1:210" ht="15.75" customHeight="1" x14ac:dyDescent="0.25">
      <c r="A369" s="37"/>
      <c r="B369" s="131"/>
      <c r="C369" s="372" t="s">
        <v>52</v>
      </c>
      <c r="D369" s="138"/>
      <c r="E369" s="297"/>
      <c r="F369" s="415"/>
      <c r="G369" s="139"/>
      <c r="H369" s="271"/>
      <c r="I369" s="313"/>
      <c r="J369" s="311"/>
      <c r="K369" s="311"/>
      <c r="L369" s="311"/>
      <c r="M369" s="311"/>
      <c r="FS369"/>
      <c r="FT369"/>
      <c r="FU369"/>
      <c r="FV369"/>
      <c r="FW369"/>
      <c r="FX369"/>
      <c r="FY369"/>
      <c r="FZ369"/>
      <c r="GA369"/>
      <c r="GB369"/>
      <c r="GC369"/>
      <c r="GD369"/>
      <c r="GE369"/>
      <c r="GF369"/>
      <c r="GG369"/>
      <c r="GH369"/>
      <c r="GI369"/>
      <c r="GJ369"/>
      <c r="GK369"/>
      <c r="GL369"/>
      <c r="GM369"/>
      <c r="GN369"/>
      <c r="GO369"/>
      <c r="GP369"/>
      <c r="GQ369"/>
      <c r="GR369"/>
      <c r="GS369"/>
      <c r="GT369"/>
      <c r="GU369"/>
      <c r="GV369"/>
      <c r="GW369"/>
      <c r="GX369"/>
      <c r="GY369"/>
      <c r="GZ369"/>
      <c r="HA369"/>
      <c r="HB369"/>
    </row>
    <row r="370" spans="1:210" ht="15.75" customHeight="1" x14ac:dyDescent="0.25">
      <c r="A370" s="37"/>
      <c r="B370" s="131"/>
      <c r="C370" s="454"/>
      <c r="D370" s="298" t="s">
        <v>176</v>
      </c>
      <c r="E370" s="298"/>
      <c r="F370" s="390" t="s">
        <v>71</v>
      </c>
      <c r="G370" s="139"/>
      <c r="H370" s="219">
        <f>+IF(F370="DA",0,J370)</f>
        <v>0</v>
      </c>
      <c r="I370" s="313">
        <v>3</v>
      </c>
      <c r="J370" s="311">
        <f>-I370/SUM($I$370:$I$374)</f>
        <v>-0.33333333333333331</v>
      </c>
      <c r="K370" s="311"/>
      <c r="L370" s="311"/>
      <c r="M370" s="311"/>
      <c r="FS370"/>
      <c r="FT370"/>
      <c r="FU370"/>
      <c r="FV370"/>
      <c r="FW370"/>
      <c r="FX370"/>
      <c r="FY370"/>
      <c r="FZ370"/>
      <c r="GA370"/>
      <c r="GB370"/>
      <c r="GC370"/>
      <c r="GD370"/>
      <c r="GE370"/>
      <c r="GF370"/>
      <c r="GG370"/>
      <c r="GH370"/>
      <c r="GI370"/>
      <c r="GJ370"/>
      <c r="GK370"/>
      <c r="GL370"/>
      <c r="GM370"/>
      <c r="GN370"/>
      <c r="GO370"/>
      <c r="GP370"/>
      <c r="GQ370"/>
      <c r="GR370"/>
      <c r="GS370"/>
      <c r="GT370"/>
      <c r="GU370"/>
      <c r="GV370"/>
      <c r="GW370"/>
      <c r="GX370"/>
      <c r="GY370"/>
      <c r="GZ370"/>
      <c r="HA370"/>
      <c r="HB370"/>
    </row>
    <row r="371" spans="1:210" ht="15.75" customHeight="1" x14ac:dyDescent="0.25">
      <c r="A371" s="37"/>
      <c r="B371" s="131"/>
      <c r="C371" s="454"/>
      <c r="D371" s="298"/>
      <c r="E371" s="298"/>
      <c r="F371" s="424"/>
      <c r="G371" s="139"/>
      <c r="H371" s="245"/>
      <c r="I371" s="313"/>
      <c r="J371" s="311"/>
      <c r="K371" s="311"/>
      <c r="L371" s="311"/>
      <c r="M371" s="311"/>
      <c r="FS371"/>
      <c r="FT371"/>
      <c r="FU371"/>
      <c r="FV371"/>
      <c r="FW371"/>
      <c r="FX371"/>
      <c r="FY371"/>
      <c r="FZ371"/>
      <c r="GA371"/>
      <c r="GB371"/>
      <c r="GC371"/>
      <c r="GD371"/>
      <c r="GE371"/>
      <c r="GF371"/>
      <c r="GG371"/>
      <c r="GH371"/>
      <c r="GI371"/>
      <c r="GJ371"/>
      <c r="GK371"/>
      <c r="GL371"/>
      <c r="GM371"/>
      <c r="GN371"/>
      <c r="GO371"/>
      <c r="GP371"/>
      <c r="GQ371"/>
      <c r="GR371"/>
      <c r="GS371"/>
      <c r="GT371"/>
      <c r="GU371"/>
      <c r="GV371"/>
      <c r="GW371"/>
      <c r="GX371"/>
      <c r="GY371"/>
      <c r="GZ371"/>
      <c r="HA371"/>
      <c r="HB371"/>
    </row>
    <row r="372" spans="1:210" ht="30" customHeight="1" x14ac:dyDescent="0.25">
      <c r="A372" s="37"/>
      <c r="B372" s="252"/>
      <c r="C372" s="454"/>
      <c r="D372" s="473" t="s">
        <v>177</v>
      </c>
      <c r="E372" s="470"/>
      <c r="F372" s="390" t="s">
        <v>71</v>
      </c>
      <c r="G372" s="139"/>
      <c r="H372" s="219">
        <f>+IF(F372="DA",0,J372)</f>
        <v>0</v>
      </c>
      <c r="I372" s="313">
        <v>3</v>
      </c>
      <c r="J372" s="311">
        <f>-I372/SUM($I$370:$I$374)</f>
        <v>-0.33333333333333331</v>
      </c>
      <c r="K372" s="311"/>
      <c r="L372" s="311"/>
      <c r="M372" s="311"/>
      <c r="FS372"/>
      <c r="FT372"/>
      <c r="FU372"/>
      <c r="FV372"/>
      <c r="FW372"/>
      <c r="FX372"/>
      <c r="FY372"/>
      <c r="FZ372"/>
      <c r="GA372"/>
      <c r="GB372"/>
      <c r="GC372"/>
      <c r="GD372"/>
      <c r="GE372"/>
      <c r="GF372"/>
      <c r="GG372"/>
      <c r="GH372"/>
      <c r="GI372"/>
      <c r="GJ372"/>
      <c r="GK372"/>
      <c r="GL372"/>
      <c r="GM372"/>
      <c r="GN372"/>
      <c r="GO372"/>
      <c r="GP372"/>
      <c r="GQ372"/>
      <c r="GR372"/>
      <c r="GS372"/>
      <c r="GT372"/>
      <c r="GU372"/>
      <c r="GV372"/>
      <c r="GW372"/>
      <c r="GX372"/>
      <c r="GY372"/>
      <c r="GZ372"/>
      <c r="HA372"/>
      <c r="HB372"/>
    </row>
    <row r="373" spans="1:210" ht="15.75" customHeight="1" x14ac:dyDescent="0.25">
      <c r="A373" s="37"/>
      <c r="B373" s="131"/>
      <c r="C373" s="454"/>
      <c r="D373" s="298"/>
      <c r="E373" s="298"/>
      <c r="F373" s="424"/>
      <c r="G373" s="139"/>
      <c r="H373" s="245"/>
      <c r="I373" s="313"/>
      <c r="J373" s="311"/>
      <c r="K373" s="311"/>
      <c r="L373" s="311"/>
      <c r="M373" s="311"/>
      <c r="FS373"/>
      <c r="FT373"/>
      <c r="FU373"/>
      <c r="FV373"/>
      <c r="FW373"/>
      <c r="FX373"/>
      <c r="FY373"/>
      <c r="FZ373"/>
      <c r="GA373"/>
      <c r="GB373"/>
      <c r="GC373"/>
      <c r="GD373"/>
      <c r="GE373"/>
      <c r="GF373"/>
      <c r="GG373"/>
      <c r="GH373"/>
      <c r="GI373"/>
      <c r="GJ373"/>
      <c r="GK373"/>
      <c r="GL373"/>
      <c r="GM373"/>
      <c r="GN373"/>
      <c r="GO373"/>
      <c r="GP373"/>
      <c r="GQ373"/>
      <c r="GR373"/>
      <c r="GS373"/>
      <c r="GT373"/>
      <c r="GU373"/>
      <c r="GV373"/>
      <c r="GW373"/>
      <c r="GX373"/>
      <c r="GY373"/>
      <c r="GZ373"/>
      <c r="HA373"/>
      <c r="HB373"/>
    </row>
    <row r="374" spans="1:210" ht="30.95" customHeight="1" x14ac:dyDescent="0.25">
      <c r="A374" s="37"/>
      <c r="B374" s="252" t="s">
        <v>17</v>
      </c>
      <c r="C374" s="454"/>
      <c r="D374" s="470" t="s">
        <v>105</v>
      </c>
      <c r="E374" s="470"/>
      <c r="F374" s="390" t="s">
        <v>71</v>
      </c>
      <c r="G374" s="139"/>
      <c r="H374" s="219">
        <f>+IF(F374="DA",0,J374)</f>
        <v>0</v>
      </c>
      <c r="I374" s="313">
        <v>3</v>
      </c>
      <c r="J374" s="311">
        <f>-I374/SUM($I$370:$I$374)</f>
        <v>-0.33333333333333331</v>
      </c>
      <c r="K374" s="311"/>
      <c r="L374" s="311"/>
      <c r="M374" s="311"/>
      <c r="FS374"/>
      <c r="FT374"/>
      <c r="FU374"/>
      <c r="FV374"/>
      <c r="FW374"/>
      <c r="FX374"/>
      <c r="FY374"/>
      <c r="FZ374"/>
      <c r="GA374"/>
      <c r="GB374"/>
      <c r="GC374"/>
      <c r="GD374"/>
      <c r="GE374"/>
      <c r="GF374"/>
      <c r="GG374"/>
      <c r="GH374"/>
      <c r="GI374"/>
      <c r="GJ374"/>
      <c r="GK374"/>
      <c r="GL374"/>
      <c r="GM374"/>
      <c r="GN374"/>
      <c r="GO374"/>
      <c r="GP374"/>
      <c r="GQ374"/>
      <c r="GR374"/>
      <c r="GS374"/>
      <c r="GT374"/>
      <c r="GU374"/>
      <c r="GV374"/>
      <c r="GW374"/>
      <c r="GX374"/>
      <c r="GY374"/>
      <c r="GZ374"/>
      <c r="HA374"/>
      <c r="HB374"/>
    </row>
    <row r="375" spans="1:210" ht="15.75" customHeight="1" x14ac:dyDescent="0.25">
      <c r="A375" s="37"/>
      <c r="B375" s="143"/>
      <c r="C375" s="144"/>
      <c r="D375" s="145"/>
      <c r="E375" s="299"/>
      <c r="F375" s="418"/>
      <c r="G375" s="147"/>
      <c r="H375" s="237"/>
      <c r="I375" s="315"/>
      <c r="J375" s="310"/>
      <c r="K375" s="310"/>
      <c r="L375" s="310"/>
      <c r="M375" s="310"/>
      <c r="FS375"/>
      <c r="FT375"/>
      <c r="FU375"/>
      <c r="FV375"/>
      <c r="FW375"/>
      <c r="FX375"/>
      <c r="FY375"/>
      <c r="FZ375"/>
      <c r="GA375"/>
      <c r="GB375"/>
      <c r="GC375"/>
      <c r="GD375"/>
      <c r="GE375"/>
      <c r="GF375"/>
      <c r="GG375"/>
      <c r="GH375"/>
      <c r="GI375"/>
      <c r="GJ375"/>
      <c r="GK375"/>
      <c r="GL375"/>
      <c r="GM375"/>
      <c r="GN375"/>
      <c r="GO375"/>
      <c r="GP375"/>
      <c r="GQ375"/>
      <c r="GR375"/>
      <c r="GS375"/>
      <c r="GT375"/>
      <c r="GU375"/>
      <c r="GV375"/>
      <c r="GW375"/>
      <c r="GX375"/>
      <c r="GY375"/>
      <c r="GZ375"/>
      <c r="HA375"/>
      <c r="HB375"/>
    </row>
    <row r="376" spans="1:210" ht="15.75" customHeight="1" x14ac:dyDescent="0.25">
      <c r="A376" s="37"/>
      <c r="B376" s="66"/>
      <c r="C376" s="66"/>
      <c r="D376" s="45"/>
      <c r="E376" s="66"/>
      <c r="F376" s="411"/>
      <c r="G376" s="66"/>
      <c r="H376" s="233"/>
      <c r="I376" s="66"/>
      <c r="J376" s="66"/>
      <c r="K376" s="66"/>
      <c r="L376" s="66"/>
      <c r="M376" s="31"/>
      <c r="FS376"/>
      <c r="FT376"/>
      <c r="FU376"/>
      <c r="FV376"/>
      <c r="FW376"/>
      <c r="FX376"/>
      <c r="FY376"/>
      <c r="FZ376"/>
      <c r="GA376"/>
      <c r="GB376"/>
      <c r="GC376"/>
      <c r="GD376"/>
      <c r="GE376"/>
      <c r="GF376"/>
      <c r="GG376"/>
      <c r="GH376"/>
      <c r="GI376"/>
      <c r="GJ376"/>
      <c r="GK376"/>
      <c r="GL376"/>
      <c r="GM376"/>
      <c r="GN376"/>
      <c r="GO376"/>
      <c r="GP376"/>
      <c r="GQ376"/>
      <c r="GR376"/>
      <c r="GS376"/>
      <c r="GT376"/>
      <c r="GU376"/>
      <c r="GV376"/>
      <c r="GW376"/>
      <c r="GX376"/>
      <c r="GY376"/>
      <c r="GZ376"/>
      <c r="HA376"/>
      <c r="HB376"/>
    </row>
    <row r="377" spans="1:210" ht="15.75" customHeight="1" x14ac:dyDescent="0.25">
      <c r="A377" s="37"/>
      <c r="B377" s="78" t="s">
        <v>62</v>
      </c>
      <c r="C377" s="77"/>
      <c r="D377" s="113"/>
      <c r="E377" s="77"/>
      <c r="F377" s="411"/>
      <c r="G377" s="20"/>
      <c r="H377" s="301" t="s">
        <v>19</v>
      </c>
      <c r="I377" s="302" t="s">
        <v>29</v>
      </c>
      <c r="J377" s="302" t="s">
        <v>35</v>
      </c>
      <c r="K377" s="302" t="s">
        <v>36</v>
      </c>
      <c r="L377" s="302"/>
      <c r="M377" s="302" t="s">
        <v>34</v>
      </c>
      <c r="FS377"/>
      <c r="FT377"/>
      <c r="FU377"/>
      <c r="FV377"/>
      <c r="FW377"/>
      <c r="FX377"/>
      <c r="FY377"/>
      <c r="FZ377"/>
      <c r="GA377"/>
      <c r="GB377"/>
      <c r="GC377"/>
      <c r="GD377"/>
      <c r="GE377"/>
      <c r="GF377"/>
      <c r="GG377"/>
      <c r="GH377"/>
      <c r="GI377"/>
      <c r="GJ377"/>
      <c r="GK377"/>
      <c r="GL377"/>
      <c r="GM377"/>
      <c r="GN377"/>
      <c r="GO377"/>
      <c r="GP377"/>
      <c r="GQ377"/>
      <c r="GR377"/>
      <c r="GS377"/>
      <c r="GT377"/>
      <c r="GU377"/>
      <c r="GV377"/>
      <c r="GW377"/>
      <c r="GX377"/>
      <c r="GY377"/>
      <c r="GZ377"/>
      <c r="HA377"/>
      <c r="HB377"/>
    </row>
    <row r="378" spans="1:210" ht="15.75" customHeight="1" x14ac:dyDescent="0.25">
      <c r="A378" s="37"/>
      <c r="B378" s="37"/>
      <c r="C378" s="37"/>
      <c r="D378" s="114"/>
      <c r="E378" s="115"/>
      <c r="F378" s="411"/>
      <c r="G378" s="65"/>
      <c r="H378" s="234">
        <f>H381*K381+H389*K389+H399*K399+H409*K409+H411*K411</f>
        <v>1</v>
      </c>
      <c r="I378" s="66"/>
      <c r="J378" s="66"/>
      <c r="K378" s="66"/>
      <c r="L378" s="66"/>
      <c r="M378" s="234">
        <f>+AVERAGE(M389,M399)</f>
        <v>10</v>
      </c>
      <c r="FS378"/>
      <c r="FT378"/>
      <c r="FU378"/>
      <c r="FV378"/>
      <c r="FW378"/>
      <c r="FX378"/>
      <c r="FY378"/>
      <c r="FZ378"/>
      <c r="GA378"/>
      <c r="GB378"/>
      <c r="GC378"/>
      <c r="GD378"/>
      <c r="GE378"/>
      <c r="GF378"/>
      <c r="GG378"/>
      <c r="GH378"/>
      <c r="GI378"/>
      <c r="GJ378"/>
      <c r="GK378"/>
      <c r="GL378"/>
      <c r="GM378"/>
      <c r="GN378"/>
      <c r="GO378"/>
      <c r="GP378"/>
      <c r="GQ378"/>
      <c r="GR378"/>
      <c r="GS378"/>
      <c r="GT378"/>
      <c r="GU378"/>
      <c r="GV378"/>
      <c r="GW378"/>
      <c r="GX378"/>
      <c r="GY378"/>
      <c r="GZ378"/>
      <c r="HA378"/>
      <c r="HB378"/>
    </row>
    <row r="379" spans="1:210" ht="15.75" customHeight="1" x14ac:dyDescent="0.25">
      <c r="A379" s="37"/>
      <c r="B379" s="125"/>
      <c r="C379" s="126"/>
      <c r="D379" s="127"/>
      <c r="E379" s="128"/>
      <c r="F379" s="392"/>
      <c r="G379" s="130"/>
      <c r="H379" s="236"/>
      <c r="I379" s="312">
        <f>I381+I389+I399+I409+I411</f>
        <v>10</v>
      </c>
      <c r="J379" s="303"/>
      <c r="K379" s="303"/>
      <c r="L379" s="303"/>
      <c r="M379" s="304"/>
      <c r="FS379"/>
      <c r="FT379"/>
      <c r="FU379"/>
      <c r="FV379"/>
      <c r="FW379"/>
      <c r="FX379"/>
      <c r="FY379"/>
      <c r="FZ379"/>
      <c r="GA379"/>
      <c r="GB379"/>
      <c r="GC379"/>
      <c r="GD379"/>
      <c r="GE379"/>
      <c r="GF379"/>
      <c r="GG379"/>
      <c r="GH379"/>
      <c r="GI379"/>
      <c r="GJ379"/>
      <c r="GK379"/>
      <c r="GL379"/>
      <c r="GM379"/>
      <c r="GN379"/>
      <c r="GO379"/>
      <c r="GP379"/>
      <c r="GQ379"/>
      <c r="GR379"/>
      <c r="GS379"/>
      <c r="GT379"/>
      <c r="GU379"/>
      <c r="GV379"/>
      <c r="GW379"/>
      <c r="GX379"/>
      <c r="GY379"/>
      <c r="GZ379"/>
      <c r="HA379"/>
      <c r="HB379"/>
    </row>
    <row r="380" spans="1:210" ht="15.75" customHeight="1" x14ac:dyDescent="0.25">
      <c r="A380" s="37"/>
      <c r="B380" s="131"/>
      <c r="C380" s="269"/>
      <c r="D380" s="150"/>
      <c r="E380" s="259"/>
      <c r="F380" s="393"/>
      <c r="G380" s="136"/>
      <c r="H380" s="48"/>
      <c r="I380" s="313"/>
      <c r="J380" s="305"/>
      <c r="K380" s="305"/>
      <c r="L380" s="305"/>
      <c r="M380" s="305"/>
      <c r="FS380"/>
      <c r="FT380"/>
      <c r="FU380"/>
      <c r="FV380"/>
      <c r="FW380"/>
      <c r="FX380"/>
      <c r="FY380"/>
      <c r="FZ380"/>
      <c r="GA380"/>
      <c r="GB380"/>
      <c r="GC380"/>
      <c r="GD380"/>
      <c r="GE380"/>
      <c r="GF380"/>
      <c r="GG380"/>
      <c r="GH380"/>
      <c r="GI380"/>
      <c r="GJ380"/>
      <c r="GK380"/>
      <c r="GL380"/>
      <c r="GM380"/>
      <c r="GN380"/>
      <c r="GO380"/>
      <c r="GP380"/>
      <c r="GQ380"/>
      <c r="GR380"/>
      <c r="GS380"/>
      <c r="GT380"/>
      <c r="GU380"/>
      <c r="GV380"/>
      <c r="GW380"/>
      <c r="GX380"/>
      <c r="GY380"/>
      <c r="GZ380"/>
      <c r="HA380"/>
      <c r="HB380"/>
    </row>
    <row r="381" spans="1:210" ht="15.75" customHeight="1" x14ac:dyDescent="0.25">
      <c r="A381" s="37"/>
      <c r="B381" s="131"/>
      <c r="C381" s="471" t="s">
        <v>178</v>
      </c>
      <c r="D381" s="471"/>
      <c r="E381" s="471"/>
      <c r="F381" s="391" t="s">
        <v>71</v>
      </c>
      <c r="G381" s="139"/>
      <c r="H381" s="39">
        <f>+IF(F381="DA",1+SUM(H383:H387),0)</f>
        <v>1</v>
      </c>
      <c r="I381" s="314">
        <v>2</v>
      </c>
      <c r="J381" s="307">
        <f>SUM(J383:J387)</f>
        <v>-0.99999999999999989</v>
      </c>
      <c r="K381" s="307">
        <f>I381/$I$379</f>
        <v>0.2</v>
      </c>
      <c r="L381" s="307"/>
      <c r="M381" s="307">
        <f>+IF(F381="DA",10,0)</f>
        <v>10</v>
      </c>
      <c r="FS381"/>
      <c r="FT381"/>
      <c r="FU381"/>
      <c r="FV381"/>
      <c r="FW381"/>
      <c r="FX381"/>
      <c r="FY381"/>
      <c r="FZ381"/>
      <c r="GA381"/>
      <c r="GB381"/>
      <c r="GC381"/>
      <c r="GD381"/>
      <c r="GE381"/>
      <c r="GF381"/>
      <c r="GG381"/>
      <c r="GH381"/>
      <c r="GI381"/>
      <c r="GJ381"/>
      <c r="GK381"/>
      <c r="GL381"/>
      <c r="GM381"/>
      <c r="GN381"/>
      <c r="GO381"/>
      <c r="GP381"/>
      <c r="GQ381"/>
      <c r="GR381"/>
      <c r="GS381"/>
      <c r="GT381"/>
      <c r="GU381"/>
      <c r="GV381"/>
      <c r="GW381"/>
      <c r="GX381"/>
      <c r="GY381"/>
      <c r="GZ381"/>
      <c r="HA381"/>
      <c r="HB381"/>
    </row>
    <row r="382" spans="1:210" ht="15.75" customHeight="1" x14ac:dyDescent="0.25">
      <c r="A382" s="37"/>
      <c r="B382" s="131"/>
      <c r="C382" s="372" t="s">
        <v>52</v>
      </c>
      <c r="D382" s="138"/>
      <c r="E382" s="297"/>
      <c r="F382" s="415"/>
      <c r="G382" s="139"/>
      <c r="H382" s="271"/>
      <c r="I382" s="313"/>
      <c r="J382" s="311"/>
      <c r="K382" s="311"/>
      <c r="L382" s="311"/>
      <c r="M382" s="311"/>
      <c r="FS382"/>
      <c r="FT382"/>
      <c r="FU382"/>
      <c r="FV382"/>
      <c r="FW382"/>
      <c r="FX382"/>
      <c r="FY382"/>
      <c r="FZ382"/>
      <c r="GA382"/>
      <c r="GB382"/>
      <c r="GC382"/>
      <c r="GD382"/>
      <c r="GE382"/>
      <c r="GF382"/>
      <c r="GG382"/>
      <c r="GH382"/>
      <c r="GI382"/>
      <c r="GJ382"/>
      <c r="GK382"/>
      <c r="GL382"/>
      <c r="GM382"/>
      <c r="GN382"/>
      <c r="GO382"/>
      <c r="GP382"/>
      <c r="GQ382"/>
      <c r="GR382"/>
      <c r="GS382"/>
      <c r="GT382"/>
      <c r="GU382"/>
      <c r="GV382"/>
      <c r="GW382"/>
      <c r="GX382"/>
      <c r="GY382"/>
      <c r="GZ382"/>
      <c r="HA382"/>
      <c r="HB382"/>
    </row>
    <row r="383" spans="1:210" ht="15.75" customHeight="1" x14ac:dyDescent="0.25">
      <c r="A383" s="37"/>
      <c r="B383" s="131"/>
      <c r="C383" s="454"/>
      <c r="D383" s="298" t="s">
        <v>179</v>
      </c>
      <c r="E383" s="298"/>
      <c r="F383" s="390" t="s">
        <v>71</v>
      </c>
      <c r="G383" s="139"/>
      <c r="H383" s="219">
        <f>+IF(F383="DA",0,J383)</f>
        <v>0</v>
      </c>
      <c r="I383" s="313">
        <v>3</v>
      </c>
      <c r="J383" s="311">
        <f>-I383/SUM($I$383:$I$387)</f>
        <v>-0.5</v>
      </c>
      <c r="K383" s="311"/>
      <c r="L383" s="311"/>
      <c r="M383" s="311"/>
      <c r="FS383"/>
      <c r="FT383"/>
      <c r="FU383"/>
      <c r="FV383"/>
      <c r="FW383"/>
      <c r="FX383"/>
      <c r="FY383"/>
      <c r="FZ383"/>
      <c r="GA383"/>
      <c r="GB383"/>
      <c r="GC383"/>
      <c r="GD383"/>
      <c r="GE383"/>
      <c r="GF383"/>
      <c r="GG383"/>
      <c r="GH383"/>
      <c r="GI383"/>
      <c r="GJ383"/>
      <c r="GK383"/>
      <c r="GL383"/>
      <c r="GM383"/>
      <c r="GN383"/>
      <c r="GO383"/>
      <c r="GP383"/>
      <c r="GQ383"/>
      <c r="GR383"/>
      <c r="GS383"/>
      <c r="GT383"/>
      <c r="GU383"/>
      <c r="GV383"/>
      <c r="GW383"/>
      <c r="GX383"/>
      <c r="GY383"/>
      <c r="GZ383"/>
      <c r="HA383"/>
      <c r="HB383"/>
    </row>
    <row r="384" spans="1:210" ht="15.75" customHeight="1" x14ac:dyDescent="0.25">
      <c r="A384" s="37"/>
      <c r="B384" s="131"/>
      <c r="C384" s="454"/>
      <c r="D384" s="298"/>
      <c r="E384" s="298"/>
      <c r="F384" s="424"/>
      <c r="G384" s="139"/>
      <c r="H384" s="245"/>
      <c r="I384" s="313"/>
      <c r="J384" s="311"/>
      <c r="K384" s="311"/>
      <c r="L384" s="311"/>
      <c r="M384" s="311"/>
      <c r="FS384"/>
      <c r="FT384"/>
      <c r="FU384"/>
      <c r="FV384"/>
      <c r="FW384"/>
      <c r="FX384"/>
      <c r="FY384"/>
      <c r="FZ384"/>
      <c r="GA384"/>
      <c r="GB384"/>
      <c r="GC384"/>
      <c r="GD384"/>
      <c r="GE384"/>
      <c r="GF384"/>
      <c r="GG384"/>
      <c r="GH384"/>
      <c r="GI384"/>
      <c r="GJ384"/>
      <c r="GK384"/>
      <c r="GL384"/>
      <c r="GM384"/>
      <c r="GN384"/>
      <c r="GO384"/>
      <c r="GP384"/>
      <c r="GQ384"/>
      <c r="GR384"/>
      <c r="GS384"/>
      <c r="GT384"/>
      <c r="GU384"/>
      <c r="GV384"/>
      <c r="GW384"/>
      <c r="GX384"/>
      <c r="GY384"/>
      <c r="GZ384"/>
      <c r="HA384"/>
      <c r="HB384"/>
    </row>
    <row r="385" spans="1:210" ht="15.75" customHeight="1" x14ac:dyDescent="0.25">
      <c r="A385" s="37"/>
      <c r="B385" s="131"/>
      <c r="C385" s="454"/>
      <c r="D385" s="470" t="s">
        <v>180</v>
      </c>
      <c r="E385" s="470"/>
      <c r="F385" s="390" t="s">
        <v>71</v>
      </c>
      <c r="G385" s="139"/>
      <c r="H385" s="219">
        <f>+IF(F385="DA",0,J385)</f>
        <v>0</v>
      </c>
      <c r="I385" s="313">
        <v>2</v>
      </c>
      <c r="J385" s="311">
        <f>-I385/SUM($I$383:$I$387)</f>
        <v>-0.33333333333333331</v>
      </c>
      <c r="K385" s="311"/>
      <c r="L385" s="311"/>
      <c r="M385" s="311"/>
      <c r="FS385"/>
      <c r="FT385"/>
      <c r="FU385"/>
      <c r="FV385"/>
      <c r="FW385"/>
      <c r="FX385"/>
      <c r="FY385"/>
      <c r="FZ385"/>
      <c r="GA385"/>
      <c r="GB385"/>
      <c r="GC385"/>
      <c r="GD385"/>
      <c r="GE385"/>
      <c r="GF385"/>
      <c r="GG385"/>
      <c r="GH385"/>
      <c r="GI385"/>
      <c r="GJ385"/>
      <c r="GK385"/>
      <c r="GL385"/>
      <c r="GM385"/>
      <c r="GN385"/>
      <c r="GO385"/>
      <c r="GP385"/>
      <c r="GQ385"/>
      <c r="GR385"/>
      <c r="GS385"/>
      <c r="GT385"/>
      <c r="GU385"/>
      <c r="GV385"/>
      <c r="GW385"/>
      <c r="GX385"/>
      <c r="GY385"/>
      <c r="GZ385"/>
      <c r="HA385"/>
      <c r="HB385"/>
    </row>
    <row r="386" spans="1:210" ht="15.75" customHeight="1" x14ac:dyDescent="0.25">
      <c r="A386" s="37"/>
      <c r="B386" s="131"/>
      <c r="C386" s="454"/>
      <c r="D386" s="298"/>
      <c r="E386" s="298"/>
      <c r="F386" s="424"/>
      <c r="G386" s="139"/>
      <c r="H386" s="245"/>
      <c r="I386" s="313"/>
      <c r="J386" s="311"/>
      <c r="K386" s="311"/>
      <c r="L386" s="311"/>
      <c r="M386" s="311"/>
      <c r="FS386"/>
      <c r="FT386"/>
      <c r="FU386"/>
      <c r="FV386"/>
      <c r="FW386"/>
      <c r="FX386"/>
      <c r="FY386"/>
      <c r="FZ386"/>
      <c r="GA386"/>
      <c r="GB386"/>
      <c r="GC386"/>
      <c r="GD386"/>
      <c r="GE386"/>
      <c r="GF386"/>
      <c r="GG386"/>
      <c r="GH386"/>
      <c r="GI386"/>
      <c r="GJ386"/>
      <c r="GK386"/>
      <c r="GL386"/>
      <c r="GM386"/>
      <c r="GN386"/>
      <c r="GO386"/>
      <c r="GP386"/>
      <c r="GQ386"/>
      <c r="GR386"/>
      <c r="GS386"/>
      <c r="GT386"/>
      <c r="GU386"/>
      <c r="GV386"/>
      <c r="GW386"/>
      <c r="GX386"/>
      <c r="GY386"/>
      <c r="GZ386"/>
      <c r="HA386"/>
      <c r="HB386"/>
    </row>
    <row r="387" spans="1:210" ht="15.75" customHeight="1" x14ac:dyDescent="0.25">
      <c r="A387" s="37"/>
      <c r="B387" s="131"/>
      <c r="C387" s="454"/>
      <c r="D387" s="298" t="s">
        <v>63</v>
      </c>
      <c r="E387" s="298"/>
      <c r="F387" s="390" t="s">
        <v>71</v>
      </c>
      <c r="G387" s="139"/>
      <c r="H387" s="219">
        <f>+IF(F387="DA",0,J387)</f>
        <v>0</v>
      </c>
      <c r="I387" s="313">
        <v>1</v>
      </c>
      <c r="J387" s="311">
        <f>-I387/SUM($I$383:$I$387)</f>
        <v>-0.16666666666666666</v>
      </c>
      <c r="K387" s="311"/>
      <c r="L387" s="311"/>
      <c r="M387" s="311"/>
      <c r="FS387"/>
      <c r="FT387"/>
      <c r="FU387"/>
      <c r="FV387"/>
      <c r="FW387"/>
      <c r="FX387"/>
      <c r="FY387"/>
      <c r="FZ387"/>
      <c r="GA387"/>
      <c r="GB387"/>
      <c r="GC387"/>
      <c r="GD387"/>
      <c r="GE387"/>
      <c r="GF387"/>
      <c r="GG387"/>
      <c r="GH387"/>
      <c r="GI387"/>
      <c r="GJ387"/>
      <c r="GK387"/>
      <c r="GL387"/>
      <c r="GM387"/>
      <c r="GN387"/>
      <c r="GO387"/>
      <c r="GP387"/>
      <c r="GQ387"/>
      <c r="GR387"/>
      <c r="GS387"/>
      <c r="GT387"/>
      <c r="GU387"/>
      <c r="GV387"/>
      <c r="GW387"/>
      <c r="GX387"/>
      <c r="GY387"/>
      <c r="GZ387"/>
      <c r="HA387"/>
      <c r="HB387"/>
    </row>
    <row r="388" spans="1:210" ht="15.75" customHeight="1" x14ac:dyDescent="0.25">
      <c r="A388" s="37"/>
      <c r="B388" s="252"/>
      <c r="C388" s="454"/>
      <c r="D388" s="298"/>
      <c r="E388" s="298"/>
      <c r="F388" s="424"/>
      <c r="G388" s="139"/>
      <c r="H388" s="245"/>
      <c r="I388" s="313"/>
      <c r="J388" s="311"/>
      <c r="K388" s="311"/>
      <c r="L388" s="311"/>
      <c r="M388" s="311"/>
      <c r="FS388"/>
      <c r="FT388"/>
      <c r="FU388"/>
      <c r="FV388"/>
      <c r="FW388"/>
      <c r="FX388"/>
      <c r="FY388"/>
      <c r="FZ388"/>
      <c r="GA388"/>
      <c r="GB388"/>
      <c r="GC388"/>
      <c r="GD388"/>
      <c r="GE388"/>
      <c r="GF388"/>
      <c r="GG388"/>
      <c r="GH388"/>
      <c r="GI388"/>
      <c r="GJ388"/>
      <c r="GK388"/>
      <c r="GL388"/>
      <c r="GM388"/>
      <c r="GN388"/>
      <c r="GO388"/>
      <c r="GP388"/>
      <c r="GQ388"/>
      <c r="GR388"/>
      <c r="GS388"/>
      <c r="GT388"/>
      <c r="GU388"/>
      <c r="GV388"/>
      <c r="GW388"/>
      <c r="GX388"/>
      <c r="GY388"/>
      <c r="GZ388"/>
      <c r="HA388"/>
      <c r="HB388"/>
    </row>
    <row r="389" spans="1:210" ht="15.75" customHeight="1" x14ac:dyDescent="0.25">
      <c r="A389" s="37"/>
      <c r="B389" s="131"/>
      <c r="C389" s="132" t="s">
        <v>106</v>
      </c>
      <c r="D389" s="138"/>
      <c r="E389" s="297"/>
      <c r="F389" s="391" t="s">
        <v>71</v>
      </c>
      <c r="G389" s="136"/>
      <c r="H389" s="39">
        <f>+IF(F389="DA",1+SUM(H391:H397),0)</f>
        <v>1</v>
      </c>
      <c r="I389" s="314">
        <v>3</v>
      </c>
      <c r="J389" s="307">
        <f>SUM(J391:J397)</f>
        <v>-1</v>
      </c>
      <c r="K389" s="307">
        <f>I389/$I$379</f>
        <v>0.3</v>
      </c>
      <c r="L389" s="307"/>
      <c r="M389" s="307">
        <f>+IF(F389="DA",10,0)</f>
        <v>10</v>
      </c>
      <c r="FS389"/>
      <c r="FT389"/>
      <c r="FU389"/>
      <c r="FV389"/>
      <c r="FW389"/>
      <c r="FX389"/>
      <c r="FY389"/>
      <c r="FZ389"/>
      <c r="GA389"/>
      <c r="GB389"/>
      <c r="GC389"/>
      <c r="GD389"/>
      <c r="GE389"/>
      <c r="GF389"/>
      <c r="GG389"/>
      <c r="GH389"/>
      <c r="GI389"/>
      <c r="GJ389"/>
      <c r="GK389"/>
      <c r="GL389"/>
      <c r="GM389"/>
      <c r="GN389"/>
      <c r="GO389"/>
      <c r="GP389"/>
      <c r="GQ389"/>
      <c r="GR389"/>
      <c r="GS389"/>
      <c r="GT389"/>
      <c r="GU389"/>
      <c r="GV389"/>
      <c r="GW389"/>
      <c r="GX389"/>
      <c r="GY389"/>
      <c r="GZ389"/>
      <c r="HA389"/>
      <c r="HB389"/>
    </row>
    <row r="390" spans="1:210" ht="15.75" customHeight="1" x14ac:dyDescent="0.25">
      <c r="A390" s="37"/>
      <c r="B390" s="131"/>
      <c r="C390" s="372" t="s">
        <v>52</v>
      </c>
      <c r="D390" s="450"/>
      <c r="E390" s="134"/>
      <c r="F390" s="396"/>
      <c r="G390" s="136"/>
      <c r="H390" s="49"/>
      <c r="I390" s="313"/>
      <c r="J390" s="311"/>
      <c r="K390" s="311"/>
      <c r="L390" s="311"/>
      <c r="M390" s="311"/>
      <c r="FS390"/>
      <c r="FT390"/>
      <c r="FU390"/>
      <c r="FV390"/>
      <c r="FW390"/>
      <c r="FX390"/>
      <c r="FY390"/>
      <c r="FZ390"/>
      <c r="GA390"/>
      <c r="GB390"/>
      <c r="GC390"/>
      <c r="GD390"/>
      <c r="GE390"/>
      <c r="GF390"/>
      <c r="GG390"/>
      <c r="GH390"/>
      <c r="GI390"/>
      <c r="GJ390"/>
      <c r="GK390"/>
      <c r="GL390"/>
      <c r="GM390"/>
      <c r="GN390"/>
      <c r="GO390"/>
      <c r="GP390"/>
      <c r="GQ390"/>
      <c r="GR390"/>
      <c r="GS390"/>
      <c r="GT390"/>
      <c r="GU390"/>
      <c r="GV390"/>
      <c r="GW390"/>
      <c r="GX390"/>
      <c r="GY390"/>
      <c r="GZ390"/>
      <c r="HA390"/>
      <c r="HB390"/>
    </row>
    <row r="391" spans="1:210" ht="15.75" customHeight="1" x14ac:dyDescent="0.25">
      <c r="A391" s="37"/>
      <c r="B391" s="131"/>
      <c r="C391" s="454"/>
      <c r="D391" s="134" t="s">
        <v>181</v>
      </c>
      <c r="E391" s="300"/>
      <c r="F391" s="390" t="s">
        <v>71</v>
      </c>
      <c r="G391" s="139"/>
      <c r="H391" s="219">
        <f>+IF(F391="DA",0,J391)</f>
        <v>0</v>
      </c>
      <c r="I391" s="313">
        <v>3</v>
      </c>
      <c r="J391" s="311">
        <f>-I391/SUM($I$391:$I$397)</f>
        <v>-0.33333333333333331</v>
      </c>
      <c r="K391" s="311"/>
      <c r="L391" s="311"/>
      <c r="M391" s="311"/>
      <c r="FS391"/>
      <c r="FT391"/>
      <c r="FU391"/>
      <c r="FV391"/>
      <c r="FW391"/>
      <c r="FX391"/>
      <c r="FY391"/>
      <c r="FZ391"/>
      <c r="GA391"/>
      <c r="GB391"/>
      <c r="GC391"/>
      <c r="GD391"/>
      <c r="GE391"/>
      <c r="GF391"/>
      <c r="GG391"/>
      <c r="GH391"/>
      <c r="GI391"/>
      <c r="GJ391"/>
      <c r="GK391"/>
      <c r="GL391"/>
      <c r="GM391"/>
      <c r="GN391"/>
      <c r="GO391"/>
      <c r="GP391"/>
      <c r="GQ391"/>
      <c r="GR391"/>
      <c r="GS391"/>
      <c r="GT391"/>
      <c r="GU391"/>
      <c r="GV391"/>
      <c r="GW391"/>
      <c r="GX391"/>
      <c r="GY391"/>
      <c r="GZ391"/>
      <c r="HA391"/>
      <c r="HB391"/>
    </row>
    <row r="392" spans="1:210" ht="15.75" customHeight="1" x14ac:dyDescent="0.25">
      <c r="A392" s="37"/>
      <c r="B392" s="131"/>
      <c r="C392" s="132"/>
      <c r="D392" s="132"/>
      <c r="E392" s="134"/>
      <c r="F392" s="396"/>
      <c r="G392" s="136"/>
      <c r="H392" s="49"/>
      <c r="I392" s="313"/>
      <c r="J392" s="311"/>
      <c r="K392" s="311"/>
      <c r="L392" s="311"/>
      <c r="M392" s="311"/>
      <c r="FS392"/>
      <c r="FT392"/>
      <c r="FU392"/>
      <c r="FV392"/>
      <c r="FW392"/>
      <c r="FX392"/>
      <c r="FY392"/>
      <c r="FZ392"/>
      <c r="GA392"/>
      <c r="GB392"/>
      <c r="GC392"/>
      <c r="GD392"/>
      <c r="GE392"/>
      <c r="GF392"/>
      <c r="GG392"/>
      <c r="GH392"/>
      <c r="GI392"/>
      <c r="GJ392"/>
      <c r="GK392"/>
      <c r="GL392"/>
      <c r="GM392"/>
      <c r="GN392"/>
      <c r="GO392"/>
      <c r="GP392"/>
      <c r="GQ392"/>
      <c r="GR392"/>
      <c r="GS392"/>
      <c r="GT392"/>
      <c r="GU392"/>
      <c r="GV392"/>
      <c r="GW392"/>
      <c r="GX392"/>
      <c r="GY392"/>
      <c r="GZ392"/>
      <c r="HA392"/>
      <c r="HB392"/>
    </row>
    <row r="393" spans="1:210" ht="15.75" customHeight="1" x14ac:dyDescent="0.25">
      <c r="A393" s="37"/>
      <c r="B393" s="131"/>
      <c r="C393" s="132"/>
      <c r="D393" s="450" t="s">
        <v>64</v>
      </c>
      <c r="E393" s="134"/>
      <c r="F393" s="390" t="s">
        <v>71</v>
      </c>
      <c r="G393" s="139"/>
      <c r="H393" s="219">
        <f>+IF(F393="DA",0,J393)</f>
        <v>0</v>
      </c>
      <c r="I393" s="313">
        <v>2</v>
      </c>
      <c r="J393" s="311">
        <f>-I393/SUM($I$391:$I$397)</f>
        <v>-0.22222222222222221</v>
      </c>
      <c r="K393" s="311"/>
      <c r="L393" s="311"/>
      <c r="M393" s="311"/>
      <c r="FS393"/>
      <c r="FT393"/>
      <c r="FU393"/>
      <c r="FV393"/>
      <c r="FW393"/>
      <c r="FX393"/>
      <c r="FY393"/>
      <c r="FZ393"/>
      <c r="GA393"/>
      <c r="GB393"/>
      <c r="GC393"/>
      <c r="GD393"/>
      <c r="GE393"/>
      <c r="GF393"/>
      <c r="GG393"/>
      <c r="GH393"/>
      <c r="GI393"/>
      <c r="GJ393"/>
      <c r="GK393"/>
      <c r="GL393"/>
      <c r="GM393"/>
      <c r="GN393"/>
      <c r="GO393"/>
      <c r="GP393"/>
      <c r="GQ393"/>
      <c r="GR393"/>
      <c r="GS393"/>
      <c r="GT393"/>
      <c r="GU393"/>
      <c r="GV393"/>
      <c r="GW393"/>
      <c r="GX393"/>
      <c r="GY393"/>
      <c r="GZ393"/>
      <c r="HA393"/>
      <c r="HB393"/>
    </row>
    <row r="394" spans="1:210" ht="15.75" customHeight="1" x14ac:dyDescent="0.25">
      <c r="A394" s="37"/>
      <c r="B394" s="131"/>
      <c r="C394" s="132"/>
      <c r="D394" s="450"/>
      <c r="E394" s="134"/>
      <c r="F394" s="396"/>
      <c r="G394" s="136"/>
      <c r="H394" s="49"/>
      <c r="I394" s="313"/>
      <c r="J394" s="311"/>
      <c r="K394" s="311"/>
      <c r="L394" s="311"/>
      <c r="M394" s="311"/>
      <c r="FS394"/>
      <c r="FT394"/>
      <c r="FU394"/>
      <c r="FV394"/>
      <c r="FW394"/>
      <c r="FX394"/>
      <c r="FY394"/>
      <c r="FZ394"/>
      <c r="GA394"/>
      <c r="GB394"/>
      <c r="GC394"/>
      <c r="GD394"/>
      <c r="GE394"/>
      <c r="GF394"/>
      <c r="GG394"/>
      <c r="GH394"/>
      <c r="GI394"/>
      <c r="GJ394"/>
      <c r="GK394"/>
      <c r="GL394"/>
      <c r="GM394"/>
      <c r="GN394"/>
      <c r="GO394"/>
      <c r="GP394"/>
      <c r="GQ394"/>
      <c r="GR394"/>
      <c r="GS394"/>
      <c r="GT394"/>
      <c r="GU394"/>
      <c r="GV394"/>
      <c r="GW394"/>
      <c r="GX394"/>
      <c r="GY394"/>
      <c r="GZ394"/>
      <c r="HA394"/>
      <c r="HB394"/>
    </row>
    <row r="395" spans="1:210" ht="15.75" customHeight="1" x14ac:dyDescent="0.25">
      <c r="A395" s="37"/>
      <c r="B395" s="131"/>
      <c r="C395" s="132"/>
      <c r="D395" s="450" t="s">
        <v>182</v>
      </c>
      <c r="E395" s="134"/>
      <c r="F395" s="390" t="s">
        <v>71</v>
      </c>
      <c r="G395" s="139"/>
      <c r="H395" s="219">
        <f>+IF(F395="DA",0,J395)</f>
        <v>0</v>
      </c>
      <c r="I395" s="313">
        <v>2</v>
      </c>
      <c r="J395" s="311">
        <f>-I395/SUM($I$391:$I$397)</f>
        <v>-0.22222222222222221</v>
      </c>
      <c r="K395" s="311"/>
      <c r="L395" s="311"/>
      <c r="M395" s="311"/>
      <c r="FS395"/>
      <c r="FT395"/>
      <c r="FU395"/>
      <c r="FV395"/>
      <c r="FW395"/>
      <c r="FX395"/>
      <c r="FY395"/>
      <c r="FZ395"/>
      <c r="GA395"/>
      <c r="GB395"/>
      <c r="GC395"/>
      <c r="GD395"/>
      <c r="GE395"/>
      <c r="GF395"/>
      <c r="GG395"/>
      <c r="GH395"/>
      <c r="GI395"/>
      <c r="GJ395"/>
      <c r="GK395"/>
      <c r="GL395"/>
      <c r="GM395"/>
      <c r="GN395"/>
      <c r="GO395"/>
      <c r="GP395"/>
      <c r="GQ395"/>
      <c r="GR395"/>
      <c r="GS395"/>
      <c r="GT395"/>
      <c r="GU395"/>
      <c r="GV395"/>
      <c r="GW395"/>
      <c r="GX395"/>
      <c r="GY395"/>
      <c r="GZ395"/>
      <c r="HA395"/>
      <c r="HB395"/>
    </row>
    <row r="396" spans="1:210" ht="15.75" customHeight="1" x14ac:dyDescent="0.25">
      <c r="A396" s="37"/>
      <c r="B396" s="131"/>
      <c r="C396" s="132"/>
      <c r="D396" s="150"/>
      <c r="E396" s="134"/>
      <c r="F396" s="396"/>
      <c r="G396" s="136"/>
      <c r="H396" s="49"/>
      <c r="I396" s="313"/>
      <c r="J396" s="311"/>
      <c r="K396" s="311"/>
      <c r="L396" s="311"/>
      <c r="M396" s="311"/>
      <c r="FS396"/>
      <c r="FT396"/>
      <c r="FU396"/>
      <c r="FV396"/>
      <c r="FW396"/>
      <c r="FX396"/>
      <c r="FY396"/>
      <c r="FZ396"/>
      <c r="GA396"/>
      <c r="GB396"/>
      <c r="GC396"/>
      <c r="GD396"/>
      <c r="GE396"/>
      <c r="GF396"/>
      <c r="GG396"/>
      <c r="GH396"/>
      <c r="GI396"/>
      <c r="GJ396"/>
      <c r="GK396"/>
      <c r="GL396"/>
      <c r="GM396"/>
      <c r="GN396"/>
      <c r="GO396"/>
      <c r="GP396"/>
      <c r="GQ396"/>
      <c r="GR396"/>
      <c r="GS396"/>
      <c r="GT396"/>
      <c r="GU396"/>
      <c r="GV396"/>
      <c r="GW396"/>
      <c r="GX396"/>
      <c r="GY396"/>
      <c r="GZ396"/>
      <c r="HA396"/>
      <c r="HB396"/>
    </row>
    <row r="397" spans="1:210" ht="15.75" customHeight="1" x14ac:dyDescent="0.25">
      <c r="A397" s="37"/>
      <c r="B397" s="131"/>
      <c r="C397" s="454"/>
      <c r="D397" s="450" t="s">
        <v>275</v>
      </c>
      <c r="E397" s="300"/>
      <c r="F397" s="390" t="s">
        <v>71</v>
      </c>
      <c r="G397" s="139"/>
      <c r="H397" s="219">
        <f>+IF(F397="DA",0,J397)</f>
        <v>0</v>
      </c>
      <c r="I397" s="313">
        <v>2</v>
      </c>
      <c r="J397" s="311">
        <f>-I397/SUM($I$391:$I$397)</f>
        <v>-0.22222222222222221</v>
      </c>
      <c r="K397" s="311"/>
      <c r="L397" s="311"/>
      <c r="M397" s="311"/>
      <c r="FS397"/>
      <c r="FT397"/>
      <c r="FU397"/>
      <c r="FV397"/>
      <c r="FW397"/>
      <c r="FX397"/>
      <c r="FY397"/>
      <c r="FZ397"/>
      <c r="GA397"/>
      <c r="GB397"/>
      <c r="GC397"/>
      <c r="GD397"/>
      <c r="GE397"/>
      <c r="GF397"/>
      <c r="GG397"/>
      <c r="GH397"/>
      <c r="GI397"/>
      <c r="GJ397"/>
      <c r="GK397"/>
      <c r="GL397"/>
      <c r="GM397"/>
      <c r="GN397"/>
      <c r="GO397"/>
      <c r="GP397"/>
      <c r="GQ397"/>
      <c r="GR397"/>
      <c r="GS397"/>
      <c r="GT397"/>
      <c r="GU397"/>
      <c r="GV397"/>
      <c r="GW397"/>
      <c r="GX397"/>
      <c r="GY397"/>
      <c r="GZ397"/>
      <c r="HA397"/>
      <c r="HB397"/>
    </row>
    <row r="398" spans="1:210" ht="15.75" customHeight="1" x14ac:dyDescent="0.25">
      <c r="A398" s="37"/>
      <c r="B398" s="131"/>
      <c r="C398" s="132"/>
      <c r="D398" s="450"/>
      <c r="E398" s="134"/>
      <c r="F398" s="396"/>
      <c r="G398" s="136"/>
      <c r="H398" s="49"/>
      <c r="I398" s="313"/>
      <c r="J398" s="311"/>
      <c r="K398" s="311"/>
      <c r="L398" s="311"/>
      <c r="M398" s="311"/>
      <c r="FS398"/>
      <c r="FT398"/>
      <c r="FU398"/>
      <c r="FV398"/>
      <c r="FW398"/>
      <c r="FX398"/>
      <c r="FY398"/>
      <c r="FZ398"/>
      <c r="GA398"/>
      <c r="GB398"/>
      <c r="GC398"/>
      <c r="GD398"/>
      <c r="GE398"/>
      <c r="GF398"/>
      <c r="GG398"/>
      <c r="GH398"/>
      <c r="GI398"/>
      <c r="GJ398"/>
      <c r="GK398"/>
      <c r="GL398"/>
      <c r="GM398"/>
      <c r="GN398"/>
      <c r="GO398"/>
      <c r="GP398"/>
      <c r="GQ398"/>
      <c r="GR398"/>
      <c r="GS398"/>
      <c r="GT398"/>
      <c r="GU398"/>
      <c r="GV398"/>
      <c r="GW398"/>
      <c r="GX398"/>
      <c r="GY398"/>
      <c r="GZ398"/>
      <c r="HA398"/>
      <c r="HB398"/>
    </row>
    <row r="399" spans="1:210" ht="15.75" customHeight="1" x14ac:dyDescent="0.25">
      <c r="A399" s="37"/>
      <c r="B399" s="131"/>
      <c r="C399" s="132" t="s">
        <v>91</v>
      </c>
      <c r="D399" s="450"/>
      <c r="E399" s="134"/>
      <c r="F399" s="391" t="s">
        <v>71</v>
      </c>
      <c r="G399" s="136"/>
      <c r="H399" s="39">
        <f>+IF(F399="DA",1+SUM(H401:H407),0)</f>
        <v>1</v>
      </c>
      <c r="I399" s="314">
        <v>1</v>
      </c>
      <c r="J399" s="307">
        <f>SUM(J401:J407)</f>
        <v>-1</v>
      </c>
      <c r="K399" s="307">
        <f>I399/$I$379</f>
        <v>0.1</v>
      </c>
      <c r="L399" s="307"/>
      <c r="M399" s="307">
        <f>+IF(F399="DA",10,0)</f>
        <v>10</v>
      </c>
      <c r="FS399"/>
      <c r="FT399"/>
      <c r="FU399"/>
      <c r="FV399"/>
      <c r="FW399"/>
      <c r="FX399"/>
      <c r="FY399"/>
      <c r="FZ399"/>
      <c r="GA399"/>
      <c r="GB399"/>
      <c r="GC399"/>
      <c r="GD399"/>
      <c r="GE399"/>
      <c r="GF399"/>
      <c r="GG399"/>
      <c r="GH399"/>
      <c r="GI399"/>
      <c r="GJ399"/>
      <c r="GK399"/>
      <c r="GL399"/>
      <c r="GM399"/>
      <c r="GN399"/>
      <c r="GO399"/>
      <c r="GP399"/>
      <c r="GQ399"/>
      <c r="GR399"/>
      <c r="GS399"/>
      <c r="GT399"/>
      <c r="GU399"/>
      <c r="GV399"/>
      <c r="GW399"/>
      <c r="GX399"/>
      <c r="GY399"/>
      <c r="GZ399"/>
      <c r="HA399"/>
      <c r="HB399"/>
    </row>
    <row r="400" spans="1:210" ht="15.75" customHeight="1" x14ac:dyDescent="0.25">
      <c r="A400" s="37"/>
      <c r="B400" s="131"/>
      <c r="C400" s="372" t="s">
        <v>52</v>
      </c>
      <c r="D400" s="450"/>
      <c r="E400" s="451"/>
      <c r="F400" s="396"/>
      <c r="G400" s="139"/>
      <c r="H400" s="49"/>
      <c r="I400" s="313"/>
      <c r="J400" s="311"/>
      <c r="K400" s="311"/>
      <c r="L400" s="311"/>
      <c r="M400" s="311"/>
      <c r="FS400"/>
      <c r="FT400"/>
      <c r="FU400"/>
      <c r="FV400"/>
      <c r="FW400"/>
      <c r="FX400"/>
      <c r="FY400"/>
      <c r="FZ400"/>
      <c r="GA400"/>
      <c r="GB400"/>
      <c r="GC400"/>
      <c r="GD400"/>
      <c r="GE400"/>
      <c r="GF400"/>
      <c r="GG400"/>
      <c r="GH400"/>
      <c r="GI400"/>
      <c r="GJ400"/>
      <c r="GK400"/>
      <c r="GL400"/>
      <c r="GM400"/>
      <c r="GN400"/>
      <c r="GO400"/>
      <c r="GP400"/>
      <c r="GQ400"/>
      <c r="GR400"/>
      <c r="GS400"/>
      <c r="GT400"/>
      <c r="GU400"/>
      <c r="GV400"/>
      <c r="GW400"/>
      <c r="GX400"/>
      <c r="GY400"/>
      <c r="GZ400"/>
      <c r="HA400"/>
      <c r="HB400"/>
    </row>
    <row r="401" spans="1:210" ht="15.75" customHeight="1" x14ac:dyDescent="0.25">
      <c r="A401" s="37"/>
      <c r="B401" s="131"/>
      <c r="C401" s="132"/>
      <c r="D401" s="450" t="s">
        <v>276</v>
      </c>
      <c r="E401" s="134"/>
      <c r="F401" s="390" t="s">
        <v>71</v>
      </c>
      <c r="G401" s="136"/>
      <c r="H401" s="219">
        <f>+IF(F401="DA",0,J401)</f>
        <v>0</v>
      </c>
      <c r="I401" s="313">
        <v>3</v>
      </c>
      <c r="J401" s="311">
        <f>-I401/SUM($I$401:$I$407)</f>
        <v>-0.3</v>
      </c>
      <c r="K401" s="311"/>
      <c r="L401" s="311"/>
      <c r="M401" s="311"/>
      <c r="FS401"/>
      <c r="FT401"/>
      <c r="FU401"/>
      <c r="FV401"/>
      <c r="FW401"/>
      <c r="FX401"/>
      <c r="FY401"/>
      <c r="FZ401"/>
      <c r="GA401"/>
      <c r="GB401"/>
      <c r="GC401"/>
      <c r="GD401"/>
      <c r="GE401"/>
      <c r="GF401"/>
      <c r="GG401"/>
      <c r="GH401"/>
      <c r="GI401"/>
      <c r="GJ401"/>
      <c r="GK401"/>
      <c r="GL401"/>
      <c r="GM401"/>
      <c r="GN401"/>
      <c r="GO401"/>
      <c r="GP401"/>
      <c r="GQ401"/>
      <c r="GR401"/>
      <c r="GS401"/>
      <c r="GT401"/>
      <c r="GU401"/>
      <c r="GV401"/>
      <c r="GW401"/>
      <c r="GX401"/>
      <c r="GY401"/>
      <c r="GZ401"/>
      <c r="HA401"/>
      <c r="HB401"/>
    </row>
    <row r="402" spans="1:210" ht="15.75" customHeight="1" x14ac:dyDescent="0.25">
      <c r="A402" s="37"/>
      <c r="B402" s="131"/>
      <c r="C402" s="132"/>
      <c r="D402" s="450"/>
      <c r="E402" s="134"/>
      <c r="F402" s="396"/>
      <c r="G402" s="136"/>
      <c r="H402" s="49"/>
      <c r="I402" s="313"/>
      <c r="J402" s="311"/>
      <c r="K402" s="311"/>
      <c r="L402" s="311"/>
      <c r="M402" s="311"/>
      <c r="FS402"/>
      <c r="FT402"/>
      <c r="FU402"/>
      <c r="FV402"/>
      <c r="FW402"/>
      <c r="FX402"/>
      <c r="FY402"/>
      <c r="FZ402"/>
      <c r="GA402"/>
      <c r="GB402"/>
      <c r="GC402"/>
      <c r="GD402"/>
      <c r="GE402"/>
      <c r="GF402"/>
      <c r="GG402"/>
      <c r="GH402"/>
      <c r="GI402"/>
      <c r="GJ402"/>
      <c r="GK402"/>
      <c r="GL402"/>
      <c r="GM402"/>
      <c r="GN402"/>
      <c r="GO402"/>
      <c r="GP402"/>
      <c r="GQ402"/>
      <c r="GR402"/>
      <c r="GS402"/>
      <c r="GT402"/>
      <c r="GU402"/>
      <c r="GV402"/>
      <c r="GW402"/>
      <c r="GX402"/>
      <c r="GY402"/>
      <c r="GZ402"/>
      <c r="HA402"/>
      <c r="HB402"/>
    </row>
    <row r="403" spans="1:210" ht="15.75" customHeight="1" x14ac:dyDescent="0.25">
      <c r="A403" s="37"/>
      <c r="B403" s="131"/>
      <c r="C403" s="454"/>
      <c r="D403" s="450" t="s">
        <v>277</v>
      </c>
      <c r="E403" s="451"/>
      <c r="F403" s="390" t="s">
        <v>71</v>
      </c>
      <c r="G403" s="139"/>
      <c r="H403" s="219">
        <f>+IF(F403="DA",0,J403)</f>
        <v>0</v>
      </c>
      <c r="I403" s="313">
        <v>2</v>
      </c>
      <c r="J403" s="311">
        <f>-I403/SUM($I$401:$I$407)</f>
        <v>-0.2</v>
      </c>
      <c r="K403" s="311"/>
      <c r="L403" s="311"/>
      <c r="M403" s="311"/>
      <c r="FS403"/>
      <c r="FT403"/>
      <c r="FU403"/>
      <c r="FV403"/>
      <c r="FW403"/>
      <c r="FX403"/>
      <c r="FY403"/>
      <c r="FZ403"/>
      <c r="GA403"/>
      <c r="GB403"/>
      <c r="GC403"/>
      <c r="GD403"/>
      <c r="GE403"/>
      <c r="GF403"/>
      <c r="GG403"/>
      <c r="GH403"/>
      <c r="GI403"/>
      <c r="GJ403"/>
      <c r="GK403"/>
      <c r="GL403"/>
      <c r="GM403"/>
      <c r="GN403"/>
      <c r="GO403"/>
      <c r="GP403"/>
      <c r="GQ403"/>
      <c r="GR403"/>
      <c r="GS403"/>
      <c r="GT403"/>
      <c r="GU403"/>
      <c r="GV403"/>
      <c r="GW403"/>
      <c r="GX403"/>
      <c r="GY403"/>
      <c r="GZ403"/>
      <c r="HA403"/>
      <c r="HB403"/>
    </row>
    <row r="404" spans="1:210" ht="15.75" customHeight="1" x14ac:dyDescent="0.25">
      <c r="A404" s="37"/>
      <c r="B404" s="131"/>
      <c r="C404" s="454"/>
      <c r="D404" s="450"/>
      <c r="E404" s="451"/>
      <c r="F404" s="396"/>
      <c r="G404" s="136"/>
      <c r="H404" s="49"/>
      <c r="I404" s="313"/>
      <c r="J404" s="311"/>
      <c r="K404" s="311"/>
      <c r="L404" s="311"/>
      <c r="M404" s="311"/>
      <c r="FS404"/>
      <c r="FT404"/>
      <c r="FU404"/>
      <c r="FV404"/>
      <c r="FW404"/>
      <c r="FX404"/>
      <c r="FY404"/>
      <c r="FZ404"/>
      <c r="GA404"/>
      <c r="GB404"/>
      <c r="GC404"/>
      <c r="GD404"/>
      <c r="GE404"/>
      <c r="GF404"/>
      <c r="GG404"/>
      <c r="GH404"/>
      <c r="GI404"/>
      <c r="GJ404"/>
      <c r="GK404"/>
      <c r="GL404"/>
      <c r="GM404"/>
      <c r="GN404"/>
      <c r="GO404"/>
      <c r="GP404"/>
      <c r="GQ404"/>
      <c r="GR404"/>
      <c r="GS404"/>
      <c r="GT404"/>
      <c r="GU404"/>
      <c r="GV404"/>
      <c r="GW404"/>
      <c r="GX404"/>
      <c r="GY404"/>
      <c r="GZ404"/>
      <c r="HA404"/>
      <c r="HB404"/>
    </row>
    <row r="405" spans="1:210" ht="15.75" customHeight="1" x14ac:dyDescent="0.25">
      <c r="A405" s="37"/>
      <c r="B405" s="131"/>
      <c r="C405" s="454"/>
      <c r="D405" s="450" t="s">
        <v>183</v>
      </c>
      <c r="E405" s="451"/>
      <c r="F405" s="390" t="s">
        <v>71</v>
      </c>
      <c r="G405" s="139"/>
      <c r="H405" s="219">
        <f>+IF(F405="DA",0,J405)</f>
        <v>0</v>
      </c>
      <c r="I405" s="313">
        <v>3</v>
      </c>
      <c r="J405" s="311">
        <f>-I405/SUM($I$401:$I$407)</f>
        <v>-0.3</v>
      </c>
      <c r="K405" s="311"/>
      <c r="L405" s="311"/>
      <c r="M405" s="311"/>
      <c r="FS405"/>
      <c r="FT405"/>
      <c r="FU405"/>
      <c r="FV405"/>
      <c r="FW405"/>
      <c r="FX405"/>
      <c r="FY405"/>
      <c r="FZ405"/>
      <c r="GA405"/>
      <c r="GB405"/>
      <c r="GC405"/>
      <c r="GD405"/>
      <c r="GE405"/>
      <c r="GF405"/>
      <c r="GG405"/>
      <c r="GH405"/>
      <c r="GI405"/>
      <c r="GJ405"/>
      <c r="GK405"/>
      <c r="GL405"/>
      <c r="GM405"/>
      <c r="GN405"/>
      <c r="GO405"/>
      <c r="GP405"/>
      <c r="GQ405"/>
      <c r="GR405"/>
      <c r="GS405"/>
      <c r="GT405"/>
      <c r="GU405"/>
      <c r="GV405"/>
      <c r="GW405"/>
      <c r="GX405"/>
      <c r="GY405"/>
      <c r="GZ405"/>
      <c r="HA405"/>
      <c r="HB405"/>
    </row>
    <row r="406" spans="1:210" ht="15.75" customHeight="1" x14ac:dyDescent="0.25">
      <c r="A406" s="37"/>
      <c r="B406" s="131"/>
      <c r="C406" s="454"/>
      <c r="D406" s="450"/>
      <c r="E406" s="451"/>
      <c r="F406" s="396"/>
      <c r="G406" s="136"/>
      <c r="H406" s="49"/>
      <c r="I406" s="313"/>
      <c r="J406" s="311"/>
      <c r="K406" s="311"/>
      <c r="L406" s="311"/>
      <c r="M406" s="311"/>
      <c r="FS406"/>
      <c r="FT406"/>
      <c r="FU406"/>
      <c r="FV406"/>
      <c r="FW406"/>
      <c r="FX406"/>
      <c r="FY406"/>
      <c r="FZ406"/>
      <c r="GA406"/>
      <c r="GB406"/>
      <c r="GC406"/>
      <c r="GD406"/>
      <c r="GE406"/>
      <c r="GF406"/>
      <c r="GG406"/>
      <c r="GH406"/>
      <c r="GI406"/>
      <c r="GJ406"/>
      <c r="GK406"/>
      <c r="GL406"/>
      <c r="GM406"/>
      <c r="GN406"/>
      <c r="GO406"/>
      <c r="GP406"/>
      <c r="GQ406"/>
      <c r="GR406"/>
      <c r="GS406"/>
      <c r="GT406"/>
      <c r="GU406"/>
      <c r="GV406"/>
      <c r="GW406"/>
      <c r="GX406"/>
      <c r="GY406"/>
      <c r="GZ406"/>
      <c r="HA406"/>
      <c r="HB406"/>
    </row>
    <row r="407" spans="1:210" ht="15.75" customHeight="1" x14ac:dyDescent="0.25">
      <c r="A407" s="37"/>
      <c r="B407" s="131"/>
      <c r="C407" s="454"/>
      <c r="D407" s="450" t="s">
        <v>184</v>
      </c>
      <c r="E407" s="451"/>
      <c r="F407" s="390" t="s">
        <v>71</v>
      </c>
      <c r="G407" s="139"/>
      <c r="H407" s="219">
        <f>+IF(F407="DA",0,J407)</f>
        <v>0</v>
      </c>
      <c r="I407" s="313">
        <v>2</v>
      </c>
      <c r="J407" s="311">
        <f>-I407/SUM($I$401:$I$407)</f>
        <v>-0.2</v>
      </c>
      <c r="K407" s="311"/>
      <c r="L407" s="311"/>
      <c r="M407" s="311"/>
      <c r="FS407"/>
      <c r="FT407"/>
      <c r="FU407"/>
      <c r="FV407"/>
      <c r="FW407"/>
      <c r="FX407"/>
      <c r="FY407"/>
      <c r="FZ407"/>
      <c r="GA407"/>
      <c r="GB407"/>
      <c r="GC407"/>
      <c r="GD407"/>
      <c r="GE407"/>
      <c r="GF407"/>
      <c r="GG407"/>
      <c r="GH407"/>
      <c r="GI407"/>
      <c r="GJ407"/>
      <c r="GK407"/>
      <c r="GL407"/>
      <c r="GM407"/>
      <c r="GN407"/>
      <c r="GO407"/>
      <c r="GP407"/>
      <c r="GQ407"/>
      <c r="GR407"/>
      <c r="GS407"/>
      <c r="GT407"/>
      <c r="GU407"/>
      <c r="GV407"/>
      <c r="GW407"/>
      <c r="GX407"/>
      <c r="GY407"/>
      <c r="GZ407"/>
      <c r="HA407"/>
      <c r="HB407"/>
    </row>
    <row r="408" spans="1:210" ht="15.75" customHeight="1" x14ac:dyDescent="0.25">
      <c r="A408" s="37"/>
      <c r="B408" s="131"/>
      <c r="C408" s="454"/>
      <c r="D408" s="450"/>
      <c r="E408" s="451"/>
      <c r="F408" s="414"/>
      <c r="G408" s="139"/>
      <c r="H408" s="49"/>
      <c r="I408" s="313"/>
      <c r="J408" s="311"/>
      <c r="K408" s="311"/>
      <c r="L408" s="311"/>
      <c r="M408" s="311"/>
      <c r="FS408"/>
      <c r="FT408"/>
      <c r="FU408"/>
      <c r="FV408"/>
      <c r="FW408"/>
      <c r="FX408"/>
      <c r="FY408"/>
      <c r="FZ408"/>
      <c r="GA408"/>
      <c r="GB408"/>
      <c r="GC408"/>
      <c r="GD408"/>
      <c r="GE408"/>
      <c r="GF408"/>
      <c r="GG408"/>
      <c r="GH408"/>
      <c r="GI408"/>
      <c r="GJ408"/>
      <c r="GK408"/>
      <c r="GL408"/>
      <c r="GM408"/>
      <c r="GN408"/>
      <c r="GO408"/>
      <c r="GP408"/>
      <c r="GQ408"/>
      <c r="GR408"/>
      <c r="GS408"/>
      <c r="GT408"/>
      <c r="GU408"/>
      <c r="GV408"/>
      <c r="GW408"/>
      <c r="GX408"/>
      <c r="GY408"/>
      <c r="GZ408"/>
      <c r="HA408"/>
      <c r="HB408"/>
    </row>
    <row r="409" spans="1:210" ht="30.95" customHeight="1" x14ac:dyDescent="0.25">
      <c r="A409" s="37"/>
      <c r="B409" s="131"/>
      <c r="C409" s="471" t="s">
        <v>185</v>
      </c>
      <c r="D409" s="471"/>
      <c r="E409" s="471"/>
      <c r="F409" s="391" t="s">
        <v>71</v>
      </c>
      <c r="G409" s="139"/>
      <c r="H409" s="39">
        <f>+IF(F409="DA",1,0)</f>
        <v>1</v>
      </c>
      <c r="I409" s="314">
        <v>2</v>
      </c>
      <c r="J409" s="307"/>
      <c r="K409" s="307">
        <f>I409/$I$379</f>
        <v>0.2</v>
      </c>
      <c r="L409" s="307"/>
      <c r="M409" s="307">
        <f>+IF(F409="DA",10,0)</f>
        <v>10</v>
      </c>
      <c r="FS409"/>
      <c r="FT409"/>
      <c r="FU409"/>
      <c r="FV409"/>
      <c r="FW409"/>
      <c r="FX409"/>
      <c r="FY409"/>
      <c r="FZ409"/>
      <c r="GA409"/>
      <c r="GB409"/>
      <c r="GC409"/>
      <c r="GD409"/>
      <c r="GE409"/>
      <c r="GF409"/>
      <c r="GG409"/>
      <c r="GH409"/>
      <c r="GI409"/>
      <c r="GJ409"/>
      <c r="GK409"/>
      <c r="GL409"/>
      <c r="GM409"/>
      <c r="GN409"/>
      <c r="GO409"/>
      <c r="GP409"/>
      <c r="GQ409"/>
      <c r="GR409"/>
      <c r="GS409"/>
      <c r="GT409"/>
      <c r="GU409"/>
      <c r="GV409"/>
      <c r="GW409"/>
      <c r="GX409"/>
      <c r="GY409"/>
      <c r="GZ409"/>
      <c r="HA409"/>
      <c r="HB409"/>
    </row>
    <row r="410" spans="1:210" ht="15.75" customHeight="1" x14ac:dyDescent="0.25">
      <c r="A410" s="37"/>
      <c r="B410" s="131"/>
      <c r="C410" s="454"/>
      <c r="D410" s="138"/>
      <c r="E410" s="297"/>
      <c r="F410" s="415"/>
      <c r="G410" s="139"/>
      <c r="H410" s="271"/>
      <c r="I410" s="313"/>
      <c r="J410" s="311"/>
      <c r="K410" s="311"/>
      <c r="L410" s="311"/>
      <c r="M410" s="311"/>
      <c r="FS410"/>
      <c r="FT410"/>
      <c r="FU410"/>
      <c r="FV410"/>
      <c r="FW410"/>
      <c r="FX410"/>
      <c r="FY410"/>
      <c r="FZ410"/>
      <c r="GA410"/>
      <c r="GB410"/>
      <c r="GC410"/>
      <c r="GD410"/>
      <c r="GE410"/>
      <c r="GF410"/>
      <c r="GG410"/>
      <c r="GH410"/>
      <c r="GI410"/>
      <c r="GJ410"/>
      <c r="GK410"/>
      <c r="GL410"/>
      <c r="GM410"/>
      <c r="GN410"/>
      <c r="GO410"/>
      <c r="GP410"/>
      <c r="GQ410"/>
      <c r="GR410"/>
      <c r="GS410"/>
      <c r="GT410"/>
      <c r="GU410"/>
      <c r="GV410"/>
      <c r="GW410"/>
      <c r="GX410"/>
      <c r="GY410"/>
      <c r="GZ410"/>
      <c r="HA410"/>
      <c r="HB410"/>
    </row>
    <row r="411" spans="1:210" ht="15.75" customHeight="1" x14ac:dyDescent="0.25">
      <c r="A411" s="37"/>
      <c r="B411" s="131"/>
      <c r="C411" s="454" t="s">
        <v>186</v>
      </c>
      <c r="D411" s="138"/>
      <c r="E411" s="297"/>
      <c r="F411" s="391" t="s">
        <v>71</v>
      </c>
      <c r="G411" s="139"/>
      <c r="H411" s="39">
        <f>+IF(F411="DA",1+SUM(H413:H415),0)</f>
        <v>1</v>
      </c>
      <c r="I411" s="314">
        <v>2</v>
      </c>
      <c r="J411" s="307">
        <f>SUM(J413:J415)</f>
        <v>-1</v>
      </c>
      <c r="K411" s="307">
        <f>I411/$I$379</f>
        <v>0.2</v>
      </c>
      <c r="L411" s="307"/>
      <c r="M411" s="307">
        <f>+IF(F411="DA",10,0)</f>
        <v>10</v>
      </c>
      <c r="FS411"/>
      <c r="FT411"/>
      <c r="FU411"/>
      <c r="FV411"/>
      <c r="FW411"/>
      <c r="FX411"/>
      <c r="FY411"/>
      <c r="FZ411"/>
      <c r="GA411"/>
      <c r="GB411"/>
      <c r="GC411"/>
      <c r="GD411"/>
      <c r="GE411"/>
      <c r="GF411"/>
      <c r="GG411"/>
      <c r="GH411"/>
      <c r="GI411"/>
      <c r="GJ411"/>
      <c r="GK411"/>
      <c r="GL411"/>
      <c r="GM411"/>
      <c r="GN411"/>
      <c r="GO411"/>
      <c r="GP411"/>
      <c r="GQ411"/>
      <c r="GR411"/>
      <c r="GS411"/>
      <c r="GT411"/>
      <c r="GU411"/>
      <c r="GV411"/>
      <c r="GW411"/>
      <c r="GX411"/>
      <c r="GY411"/>
      <c r="GZ411"/>
      <c r="HA411"/>
      <c r="HB411"/>
    </row>
    <row r="412" spans="1:210" ht="15.75" customHeight="1" x14ac:dyDescent="0.25">
      <c r="A412" s="37"/>
      <c r="B412" s="131"/>
      <c r="C412" s="372" t="s">
        <v>52</v>
      </c>
      <c r="D412" s="138"/>
      <c r="E412" s="297"/>
      <c r="F412" s="415"/>
      <c r="G412" s="139"/>
      <c r="H412" s="271"/>
      <c r="I412" s="313"/>
      <c r="J412" s="311"/>
      <c r="K412" s="311"/>
      <c r="L412" s="311"/>
      <c r="M412" s="311"/>
      <c r="FS412"/>
      <c r="FT412"/>
      <c r="FU412"/>
      <c r="FV412"/>
      <c r="FW412"/>
      <c r="FX412"/>
      <c r="FY412"/>
      <c r="FZ412"/>
      <c r="GA412"/>
      <c r="GB412"/>
      <c r="GC412"/>
      <c r="GD412"/>
      <c r="GE412"/>
      <c r="GF412"/>
      <c r="GG412"/>
      <c r="GH412"/>
      <c r="GI412"/>
      <c r="GJ412"/>
      <c r="GK412"/>
      <c r="GL412"/>
      <c r="GM412"/>
      <c r="GN412"/>
      <c r="GO412"/>
      <c r="GP412"/>
      <c r="GQ412"/>
      <c r="GR412"/>
      <c r="GS412"/>
      <c r="GT412"/>
      <c r="GU412"/>
      <c r="GV412"/>
      <c r="GW412"/>
      <c r="GX412"/>
      <c r="GY412"/>
      <c r="GZ412"/>
      <c r="HA412"/>
      <c r="HB412"/>
    </row>
    <row r="413" spans="1:210" ht="15.75" customHeight="1" x14ac:dyDescent="0.25">
      <c r="A413" s="37"/>
      <c r="B413" s="131"/>
      <c r="C413" s="454"/>
      <c r="D413" s="472" t="s">
        <v>187</v>
      </c>
      <c r="E413" s="472"/>
      <c r="F413" s="390" t="s">
        <v>71</v>
      </c>
      <c r="G413" s="139"/>
      <c r="H413" s="219">
        <f>+IF(F413="DA",0,J413)</f>
        <v>0</v>
      </c>
      <c r="I413" s="313">
        <v>3</v>
      </c>
      <c r="J413" s="311">
        <f>-I413/SUM($I$413:$I$415)</f>
        <v>-0.5</v>
      </c>
      <c r="K413" s="311"/>
      <c r="L413" s="311"/>
      <c r="M413" s="311"/>
      <c r="FS413"/>
      <c r="FT413"/>
      <c r="FU413"/>
      <c r="FV413"/>
      <c r="FW413"/>
      <c r="FX413"/>
      <c r="FY413"/>
      <c r="FZ413"/>
      <c r="GA413"/>
      <c r="GB413"/>
      <c r="GC413"/>
      <c r="GD413"/>
      <c r="GE413"/>
      <c r="GF413"/>
      <c r="GG413"/>
      <c r="GH413"/>
      <c r="GI413"/>
      <c r="GJ413"/>
      <c r="GK413"/>
      <c r="GL413"/>
      <c r="GM413"/>
      <c r="GN413"/>
      <c r="GO413"/>
      <c r="GP413"/>
      <c r="GQ413"/>
      <c r="GR413"/>
      <c r="GS413"/>
      <c r="GT413"/>
      <c r="GU413"/>
      <c r="GV413"/>
      <c r="GW413"/>
      <c r="GX413"/>
      <c r="GY413"/>
      <c r="GZ413"/>
      <c r="HA413"/>
      <c r="HB413"/>
    </row>
    <row r="414" spans="1:210" ht="15.75" customHeight="1" x14ac:dyDescent="0.25">
      <c r="A414" s="37"/>
      <c r="B414" s="131"/>
      <c r="C414" s="454"/>
      <c r="D414" s="449"/>
      <c r="E414" s="298"/>
      <c r="F414" s="424"/>
      <c r="G414" s="139"/>
      <c r="H414" s="245"/>
      <c r="I414" s="313"/>
      <c r="J414" s="311"/>
      <c r="K414" s="311"/>
      <c r="L414" s="311"/>
      <c r="M414" s="311"/>
      <c r="FS414"/>
      <c r="FT414"/>
      <c r="FU414"/>
      <c r="FV414"/>
      <c r="FW414"/>
      <c r="FX414"/>
      <c r="FY414"/>
      <c r="FZ414"/>
      <c r="GA414"/>
      <c r="GB414"/>
      <c r="GC414"/>
      <c r="GD414"/>
      <c r="GE414"/>
      <c r="GF414"/>
      <c r="GG414"/>
      <c r="GH414"/>
      <c r="GI414"/>
      <c r="GJ414"/>
      <c r="GK414"/>
      <c r="GL414"/>
      <c r="GM414"/>
      <c r="GN414"/>
      <c r="GO414"/>
      <c r="GP414"/>
      <c r="GQ414"/>
      <c r="GR414"/>
      <c r="GS414"/>
      <c r="GT414"/>
      <c r="GU414"/>
      <c r="GV414"/>
      <c r="GW414"/>
      <c r="GX414"/>
      <c r="GY414"/>
      <c r="GZ414"/>
      <c r="HA414"/>
      <c r="HB414"/>
    </row>
    <row r="415" spans="1:210" ht="30.95" customHeight="1" x14ac:dyDescent="0.25">
      <c r="A415" s="37"/>
      <c r="B415" s="131"/>
      <c r="C415" s="454"/>
      <c r="D415" s="473" t="s">
        <v>278</v>
      </c>
      <c r="E415" s="470"/>
      <c r="F415" s="390" t="s">
        <v>71</v>
      </c>
      <c r="G415" s="139"/>
      <c r="H415" s="219">
        <f>+IF(F415="DA",0,J415)</f>
        <v>0</v>
      </c>
      <c r="I415" s="313">
        <v>3</v>
      </c>
      <c r="J415" s="311">
        <f>-I415/SUM($I$413:$I$415)</f>
        <v>-0.5</v>
      </c>
      <c r="K415" s="311"/>
      <c r="L415" s="311"/>
      <c r="M415" s="311"/>
      <c r="FS415"/>
      <c r="FT415"/>
      <c r="FU415"/>
      <c r="FV415"/>
      <c r="FW415"/>
      <c r="FX415"/>
      <c r="FY415"/>
      <c r="FZ415"/>
      <c r="GA415"/>
      <c r="GB415"/>
      <c r="GC415"/>
      <c r="GD415"/>
      <c r="GE415"/>
      <c r="GF415"/>
      <c r="GG415"/>
      <c r="GH415"/>
      <c r="GI415"/>
      <c r="GJ415"/>
      <c r="GK415"/>
      <c r="GL415"/>
      <c r="GM415"/>
      <c r="GN415"/>
      <c r="GO415"/>
      <c r="GP415"/>
      <c r="GQ415"/>
      <c r="GR415"/>
      <c r="GS415"/>
      <c r="GT415"/>
      <c r="GU415"/>
      <c r="GV415"/>
      <c r="GW415"/>
      <c r="GX415"/>
      <c r="GY415"/>
      <c r="GZ415"/>
      <c r="HA415"/>
      <c r="HB415"/>
    </row>
    <row r="416" spans="1:210" ht="15.75" customHeight="1" x14ac:dyDescent="0.25">
      <c r="A416" s="37"/>
      <c r="B416" s="143"/>
      <c r="C416" s="144"/>
      <c r="D416" s="144"/>
      <c r="E416" s="144"/>
      <c r="F416" s="418"/>
      <c r="G416" s="147"/>
      <c r="H416" s="237"/>
      <c r="I416" s="315"/>
      <c r="J416" s="310"/>
      <c r="K416" s="310"/>
      <c r="L416" s="310"/>
      <c r="M416" s="310"/>
      <c r="FS416"/>
      <c r="FT416"/>
      <c r="FU416"/>
      <c r="FV416"/>
      <c r="FW416"/>
      <c r="FX416"/>
      <c r="FY416"/>
      <c r="FZ416"/>
      <c r="GA416"/>
      <c r="GB416"/>
      <c r="GC416"/>
      <c r="GD416"/>
      <c r="GE416"/>
      <c r="GF416"/>
      <c r="GG416"/>
      <c r="GH416"/>
      <c r="GI416"/>
      <c r="GJ416"/>
      <c r="GK416"/>
      <c r="GL416"/>
      <c r="GM416"/>
      <c r="GN416"/>
      <c r="GO416"/>
      <c r="GP416"/>
      <c r="GQ416"/>
      <c r="GR416"/>
      <c r="GS416"/>
      <c r="GT416"/>
      <c r="GU416"/>
      <c r="GV416"/>
      <c r="GW416"/>
      <c r="GX416"/>
      <c r="GY416"/>
      <c r="GZ416"/>
      <c r="HA416"/>
      <c r="HB416"/>
    </row>
    <row r="417" spans="1:210" ht="15.75" customHeight="1" x14ac:dyDescent="0.25">
      <c r="A417" s="37"/>
      <c r="B417" s="66"/>
      <c r="C417" s="66"/>
      <c r="D417" s="45"/>
      <c r="E417" s="66"/>
      <c r="F417" s="411"/>
      <c r="G417" s="66"/>
      <c r="H417" s="233"/>
      <c r="I417" s="66"/>
      <c r="J417" s="66"/>
      <c r="K417" s="66"/>
      <c r="L417" s="66"/>
      <c r="M417" s="31"/>
      <c r="FS417"/>
      <c r="FT417"/>
      <c r="FU417"/>
      <c r="FV417"/>
      <c r="FW417"/>
      <c r="FX417"/>
      <c r="FY417"/>
      <c r="FZ417"/>
      <c r="GA417"/>
      <c r="GB417"/>
      <c r="GC417"/>
      <c r="GD417"/>
      <c r="GE417"/>
      <c r="GF417"/>
      <c r="GG417"/>
      <c r="GH417"/>
      <c r="GI417"/>
      <c r="GJ417"/>
      <c r="GK417"/>
      <c r="GL417"/>
      <c r="GM417"/>
      <c r="GN417"/>
      <c r="GO417"/>
      <c r="GP417"/>
      <c r="GQ417"/>
      <c r="GR417"/>
      <c r="GS417"/>
      <c r="GT417"/>
      <c r="GU417"/>
      <c r="GV417"/>
      <c r="GW417"/>
      <c r="GX417"/>
      <c r="GY417"/>
      <c r="GZ417"/>
      <c r="HA417"/>
      <c r="HB417"/>
    </row>
    <row r="418" spans="1:210" ht="15.75" customHeight="1" x14ac:dyDescent="0.25">
      <c r="A418" s="37"/>
      <c r="B418" s="78" t="s">
        <v>213</v>
      </c>
      <c r="C418" s="77"/>
      <c r="D418" s="113"/>
      <c r="E418" s="77"/>
      <c r="F418" s="411"/>
      <c r="G418" s="20"/>
      <c r="H418" s="301" t="s">
        <v>19</v>
      </c>
      <c r="I418" s="302" t="s">
        <v>29</v>
      </c>
      <c r="J418" s="302" t="s">
        <v>35</v>
      </c>
      <c r="K418" s="302" t="s">
        <v>36</v>
      </c>
      <c r="L418" s="302"/>
      <c r="M418" s="302" t="s">
        <v>34</v>
      </c>
      <c r="FS418"/>
      <c r="FT418"/>
      <c r="FU418"/>
      <c r="FV418"/>
      <c r="FW418"/>
      <c r="FX418"/>
      <c r="FY418"/>
      <c r="FZ418"/>
      <c r="GA418"/>
      <c r="GB418"/>
      <c r="GC418"/>
      <c r="GD418"/>
      <c r="GE418"/>
      <c r="GF418"/>
      <c r="GG418"/>
      <c r="GH418"/>
      <c r="GI418"/>
      <c r="GJ418"/>
      <c r="GK418"/>
      <c r="GL418"/>
      <c r="GM418"/>
      <c r="GN418"/>
      <c r="GO418"/>
      <c r="GP418"/>
      <c r="GQ418"/>
      <c r="GR418"/>
      <c r="GS418"/>
      <c r="GT418"/>
      <c r="GU418"/>
      <c r="GV418"/>
      <c r="GW418"/>
      <c r="GX418"/>
      <c r="GY418"/>
      <c r="GZ418"/>
      <c r="HA418"/>
      <c r="HB418"/>
    </row>
    <row r="419" spans="1:210" ht="15.75" customHeight="1" x14ac:dyDescent="0.25">
      <c r="A419" s="37"/>
      <c r="B419" s="37"/>
      <c r="C419" s="37"/>
      <c r="D419" s="114"/>
      <c r="E419" s="115"/>
      <c r="F419" s="411"/>
      <c r="G419" s="65"/>
      <c r="H419" s="234">
        <f>H422*K422+H430*K430</f>
        <v>1</v>
      </c>
      <c r="I419" s="66"/>
      <c r="J419" s="66"/>
      <c r="K419" s="66"/>
      <c r="L419" s="66"/>
      <c r="M419" s="234">
        <f>+M430</f>
        <v>0</v>
      </c>
      <c r="FS419"/>
      <c r="FT419"/>
      <c r="FU419"/>
      <c r="FV419"/>
      <c r="FW419"/>
      <c r="FX419"/>
      <c r="FY419"/>
      <c r="FZ419"/>
      <c r="GA419"/>
      <c r="GB419"/>
      <c r="GC419"/>
      <c r="GD419"/>
      <c r="GE419"/>
      <c r="GF419"/>
      <c r="GG419"/>
      <c r="GH419"/>
      <c r="GI419"/>
      <c r="GJ419"/>
      <c r="GK419"/>
      <c r="GL419"/>
      <c r="GM419"/>
      <c r="GN419"/>
      <c r="GO419"/>
      <c r="GP419"/>
      <c r="GQ419"/>
      <c r="GR419"/>
      <c r="GS419"/>
      <c r="GT419"/>
      <c r="GU419"/>
      <c r="GV419"/>
      <c r="GW419"/>
      <c r="GX419"/>
      <c r="GY419"/>
      <c r="GZ419"/>
      <c r="HA419"/>
      <c r="HB419"/>
    </row>
    <row r="420" spans="1:210" ht="15.75" customHeight="1" x14ac:dyDescent="0.25">
      <c r="A420" s="37"/>
      <c r="B420" s="125"/>
      <c r="C420" s="126"/>
      <c r="D420" s="127"/>
      <c r="E420" s="128"/>
      <c r="F420" s="392"/>
      <c r="G420" s="130"/>
      <c r="H420" s="236"/>
      <c r="I420" s="312"/>
      <c r="J420" s="303"/>
      <c r="K420" s="303"/>
      <c r="L420" s="303"/>
      <c r="M420" s="304"/>
      <c r="FS420"/>
      <c r="FT420"/>
      <c r="FU420"/>
      <c r="FV420"/>
      <c r="FW420"/>
      <c r="FX420"/>
      <c r="FY420"/>
      <c r="FZ420"/>
      <c r="GA420"/>
      <c r="GB420"/>
      <c r="GC420"/>
      <c r="GD420"/>
      <c r="GE420"/>
      <c r="GF420"/>
      <c r="GG420"/>
      <c r="GH420"/>
      <c r="GI420"/>
      <c r="GJ420"/>
      <c r="GK420"/>
      <c r="GL420"/>
      <c r="GM420"/>
      <c r="GN420"/>
      <c r="GO420"/>
      <c r="GP420"/>
      <c r="GQ420"/>
      <c r="GR420"/>
      <c r="GS420"/>
      <c r="GT420"/>
      <c r="GU420"/>
      <c r="GV420"/>
      <c r="GW420"/>
      <c r="GX420"/>
      <c r="GY420"/>
      <c r="GZ420"/>
      <c r="HA420"/>
      <c r="HB420"/>
    </row>
    <row r="421" spans="1:210" ht="15.75" customHeight="1" x14ac:dyDescent="0.25">
      <c r="A421" s="37"/>
      <c r="B421" s="131"/>
      <c r="C421" s="132"/>
      <c r="D421" s="133"/>
      <c r="E421" s="134"/>
      <c r="F421" s="396"/>
      <c r="G421" s="136"/>
      <c r="H421" s="49"/>
      <c r="I421" s="313"/>
      <c r="J421" s="305"/>
      <c r="K421" s="305"/>
      <c r="L421" s="305"/>
      <c r="M421" s="305"/>
      <c r="FS421"/>
      <c r="FT421"/>
      <c r="FU421"/>
      <c r="FV421"/>
      <c r="FW421"/>
      <c r="FX421"/>
      <c r="FY421"/>
      <c r="FZ421"/>
      <c r="GA421"/>
      <c r="GB421"/>
      <c r="GC421"/>
      <c r="GD421"/>
      <c r="GE421"/>
      <c r="GF421"/>
      <c r="GG421"/>
      <c r="GH421"/>
      <c r="GI421"/>
      <c r="GJ421"/>
      <c r="GK421"/>
      <c r="GL421"/>
      <c r="GM421"/>
      <c r="GN421"/>
      <c r="GO421"/>
      <c r="GP421"/>
      <c r="GQ421"/>
      <c r="GR421"/>
      <c r="GS421"/>
      <c r="GT421"/>
      <c r="GU421"/>
      <c r="GV421"/>
      <c r="GW421"/>
      <c r="GX421"/>
      <c r="GY421"/>
      <c r="GZ421"/>
      <c r="HA421"/>
      <c r="HB421"/>
    </row>
    <row r="422" spans="1:210" ht="15.75" customHeight="1" x14ac:dyDescent="0.25">
      <c r="A422" s="37"/>
      <c r="B422" s="131"/>
      <c r="C422" s="132" t="s">
        <v>188</v>
      </c>
      <c r="D422" s="133"/>
      <c r="E422" s="134"/>
      <c r="F422" s="391" t="s">
        <v>71</v>
      </c>
      <c r="G422" s="139"/>
      <c r="H422" s="39">
        <f>+IF(F422="DA",1+SUM(H424:H428),0)</f>
        <v>1</v>
      </c>
      <c r="I422" s="314">
        <v>3</v>
      </c>
      <c r="J422" s="307">
        <f>SUM(J424:J428)</f>
        <v>-1</v>
      </c>
      <c r="K422" s="307">
        <f>I422/($I$422+$I$430)</f>
        <v>0.5</v>
      </c>
      <c r="L422" s="307"/>
      <c r="M422" s="307">
        <f>+IF(F422="DA",10,0)</f>
        <v>10</v>
      </c>
      <c r="FS422"/>
      <c r="FT422"/>
      <c r="FU422"/>
      <c r="FV422"/>
      <c r="FW422"/>
      <c r="FX422"/>
      <c r="FY422"/>
      <c r="FZ422"/>
      <c r="GA422"/>
      <c r="GB422"/>
      <c r="GC422"/>
      <c r="GD422"/>
      <c r="GE422"/>
      <c r="GF422"/>
      <c r="GG422"/>
      <c r="GH422"/>
      <c r="GI422"/>
      <c r="GJ422"/>
      <c r="GK422"/>
      <c r="GL422"/>
      <c r="GM422"/>
      <c r="GN422"/>
      <c r="GO422"/>
      <c r="GP422"/>
      <c r="GQ422"/>
      <c r="GR422"/>
      <c r="GS422"/>
      <c r="GT422"/>
      <c r="GU422"/>
      <c r="GV422"/>
      <c r="GW422"/>
      <c r="GX422"/>
      <c r="GY422"/>
      <c r="GZ422"/>
      <c r="HA422"/>
      <c r="HB422"/>
    </row>
    <row r="423" spans="1:210" ht="15.75" customHeight="1" x14ac:dyDescent="0.25">
      <c r="A423" s="37"/>
      <c r="B423" s="131"/>
      <c r="C423" s="372" t="s">
        <v>52</v>
      </c>
      <c r="D423" s="133"/>
      <c r="E423" s="134"/>
      <c r="F423" s="396"/>
      <c r="G423" s="136"/>
      <c r="H423" s="49"/>
      <c r="I423" s="313"/>
      <c r="J423" s="311"/>
      <c r="K423" s="311"/>
      <c r="L423" s="311"/>
      <c r="M423" s="311"/>
      <c r="FS423"/>
      <c r="FT423"/>
      <c r="FU423"/>
      <c r="FV423"/>
      <c r="FW423"/>
      <c r="FX423"/>
      <c r="FY423"/>
      <c r="FZ423"/>
      <c r="GA423"/>
      <c r="GB423"/>
      <c r="GC423"/>
      <c r="GD423"/>
      <c r="GE423"/>
      <c r="GF423"/>
      <c r="GG423"/>
      <c r="GH423"/>
      <c r="GI423"/>
      <c r="GJ423"/>
      <c r="GK423"/>
      <c r="GL423"/>
      <c r="GM423"/>
      <c r="GN423"/>
      <c r="GO423"/>
      <c r="GP423"/>
      <c r="GQ423"/>
      <c r="GR423"/>
      <c r="GS423"/>
      <c r="GT423"/>
      <c r="GU423"/>
      <c r="GV423"/>
      <c r="GW423"/>
      <c r="GX423"/>
      <c r="GY423"/>
      <c r="GZ423"/>
      <c r="HA423"/>
      <c r="HB423"/>
    </row>
    <row r="424" spans="1:210" ht="15.75" customHeight="1" x14ac:dyDescent="0.25">
      <c r="A424" s="37"/>
      <c r="B424" s="131"/>
      <c r="C424" s="449"/>
      <c r="D424" s="298" t="s">
        <v>189</v>
      </c>
      <c r="E424" s="298"/>
      <c r="F424" s="390" t="s">
        <v>71</v>
      </c>
      <c r="G424" s="139"/>
      <c r="H424" s="219">
        <f>+IF(F424="DA",0,J424)</f>
        <v>0</v>
      </c>
      <c r="I424" s="313">
        <v>3</v>
      </c>
      <c r="J424" s="311">
        <f>-I424/SUM($I$424:$I$428)</f>
        <v>-0.375</v>
      </c>
      <c r="K424" s="311"/>
      <c r="L424" s="311"/>
      <c r="M424" s="311"/>
      <c r="FS424"/>
      <c r="FT424"/>
      <c r="FU424"/>
      <c r="FV424"/>
      <c r="FW424"/>
      <c r="FX424"/>
      <c r="FY424"/>
      <c r="FZ424"/>
      <c r="GA424"/>
      <c r="GB424"/>
      <c r="GC424"/>
      <c r="GD424"/>
      <c r="GE424"/>
      <c r="GF424"/>
      <c r="GG424"/>
      <c r="GH424"/>
      <c r="GI424"/>
      <c r="GJ424"/>
      <c r="GK424"/>
      <c r="GL424"/>
      <c r="GM424"/>
      <c r="GN424"/>
      <c r="GO424"/>
      <c r="GP424"/>
      <c r="GQ424"/>
      <c r="GR424"/>
      <c r="GS424"/>
      <c r="GT424"/>
      <c r="GU424"/>
      <c r="GV424"/>
      <c r="GW424"/>
      <c r="GX424"/>
      <c r="GY424"/>
      <c r="GZ424"/>
      <c r="HA424"/>
      <c r="HB424"/>
    </row>
    <row r="425" spans="1:210" ht="15.75" customHeight="1" x14ac:dyDescent="0.25">
      <c r="A425" s="37"/>
      <c r="B425" s="131"/>
      <c r="C425" s="449"/>
      <c r="D425" s="298"/>
      <c r="E425" s="298"/>
      <c r="F425" s="425"/>
      <c r="G425" s="139"/>
      <c r="H425" s="49"/>
      <c r="I425" s="313"/>
      <c r="J425" s="311"/>
      <c r="K425" s="311"/>
      <c r="L425" s="311"/>
      <c r="M425" s="311"/>
      <c r="FS425"/>
      <c r="FT425"/>
      <c r="FU425"/>
      <c r="FV425"/>
      <c r="FW425"/>
      <c r="FX425"/>
      <c r="FY425"/>
      <c r="FZ425"/>
      <c r="GA425"/>
      <c r="GB425"/>
      <c r="GC425"/>
      <c r="GD425"/>
      <c r="GE425"/>
      <c r="GF425"/>
      <c r="GG425"/>
      <c r="GH425"/>
      <c r="GI425"/>
      <c r="GJ425"/>
      <c r="GK425"/>
      <c r="GL425"/>
      <c r="GM425"/>
      <c r="GN425"/>
      <c r="GO425"/>
      <c r="GP425"/>
      <c r="GQ425"/>
      <c r="GR425"/>
      <c r="GS425"/>
      <c r="GT425"/>
      <c r="GU425"/>
      <c r="GV425"/>
      <c r="GW425"/>
      <c r="GX425"/>
      <c r="GY425"/>
      <c r="GZ425"/>
      <c r="HA425"/>
      <c r="HB425"/>
    </row>
    <row r="426" spans="1:210" ht="15.75" customHeight="1" x14ac:dyDescent="0.25">
      <c r="A426" s="37"/>
      <c r="B426" s="131"/>
      <c r="C426" s="449"/>
      <c r="D426" s="463" t="s">
        <v>190</v>
      </c>
      <c r="E426" s="298"/>
      <c r="F426" s="390" t="s">
        <v>71</v>
      </c>
      <c r="G426" s="139"/>
      <c r="H426" s="219">
        <f>+IF(F426="DA",0,J426)</f>
        <v>0</v>
      </c>
      <c r="I426" s="313">
        <v>3</v>
      </c>
      <c r="J426" s="311">
        <f>-I426/SUM($I$424:$I$428)</f>
        <v>-0.375</v>
      </c>
      <c r="K426" s="311"/>
      <c r="L426" s="311"/>
      <c r="M426" s="311"/>
      <c r="FS426"/>
      <c r="FT426"/>
      <c r="FU426"/>
      <c r="FV426"/>
      <c r="FW426"/>
      <c r="FX426"/>
      <c r="FY426"/>
      <c r="FZ426"/>
      <c r="GA426"/>
      <c r="GB426"/>
      <c r="GC426"/>
      <c r="GD426"/>
      <c r="GE426"/>
      <c r="GF426"/>
      <c r="GG426"/>
      <c r="GH426"/>
      <c r="GI426"/>
      <c r="GJ426"/>
      <c r="GK426"/>
      <c r="GL426"/>
      <c r="GM426"/>
      <c r="GN426"/>
      <c r="GO426"/>
      <c r="GP426"/>
      <c r="GQ426"/>
      <c r="GR426"/>
      <c r="GS426"/>
      <c r="GT426"/>
      <c r="GU426"/>
      <c r="GV426"/>
      <c r="GW426"/>
      <c r="GX426"/>
      <c r="GY426"/>
      <c r="GZ426"/>
      <c r="HA426"/>
      <c r="HB426"/>
    </row>
    <row r="427" spans="1:210" ht="15.75" customHeight="1" x14ac:dyDescent="0.25">
      <c r="A427" s="37"/>
      <c r="B427" s="131"/>
      <c r="C427" s="449"/>
      <c r="D427" s="298"/>
      <c r="E427" s="298"/>
      <c r="F427" s="424"/>
      <c r="G427" s="139"/>
      <c r="H427" s="245"/>
      <c r="I427" s="313"/>
      <c r="J427" s="311"/>
      <c r="K427" s="311"/>
      <c r="L427" s="311"/>
      <c r="M427" s="311"/>
      <c r="FS427"/>
      <c r="FT427"/>
      <c r="FU427"/>
      <c r="FV427"/>
      <c r="FW427"/>
      <c r="FX427"/>
      <c r="FY427"/>
      <c r="FZ427"/>
      <c r="GA427"/>
      <c r="GB427"/>
      <c r="GC427"/>
      <c r="GD427"/>
      <c r="GE427"/>
      <c r="GF427"/>
      <c r="GG427"/>
      <c r="GH427"/>
      <c r="GI427"/>
      <c r="GJ427"/>
      <c r="GK427"/>
      <c r="GL427"/>
      <c r="GM427"/>
      <c r="GN427"/>
      <c r="GO427"/>
      <c r="GP427"/>
      <c r="GQ427"/>
      <c r="GR427"/>
      <c r="GS427"/>
      <c r="GT427"/>
      <c r="GU427"/>
      <c r="GV427"/>
      <c r="GW427"/>
      <c r="GX427"/>
      <c r="GY427"/>
      <c r="GZ427"/>
      <c r="HA427"/>
      <c r="HB427"/>
    </row>
    <row r="428" spans="1:210" ht="15.75" customHeight="1" x14ac:dyDescent="0.25">
      <c r="A428" s="37"/>
      <c r="B428" s="131"/>
      <c r="C428" s="449"/>
      <c r="D428" s="463" t="s">
        <v>191</v>
      </c>
      <c r="E428" s="298"/>
      <c r="F428" s="390" t="s">
        <v>71</v>
      </c>
      <c r="G428" s="139"/>
      <c r="H428" s="219">
        <f>+IF(F428="DA",0,J428)</f>
        <v>0</v>
      </c>
      <c r="I428" s="313">
        <v>2</v>
      </c>
      <c r="J428" s="311">
        <f>-I428/SUM($I$424:$I$428)</f>
        <v>-0.25</v>
      </c>
      <c r="K428" s="311"/>
      <c r="L428" s="311"/>
      <c r="M428" s="311"/>
      <c r="FS428"/>
      <c r="FT428"/>
      <c r="FU428"/>
      <c r="FV428"/>
      <c r="FW428"/>
      <c r="FX428"/>
      <c r="FY428"/>
      <c r="FZ428"/>
      <c r="GA428"/>
      <c r="GB428"/>
      <c r="GC428"/>
      <c r="GD428"/>
      <c r="GE428"/>
      <c r="GF428"/>
      <c r="GG428"/>
      <c r="GH428"/>
      <c r="GI428"/>
      <c r="GJ428"/>
      <c r="GK428"/>
      <c r="GL428"/>
      <c r="GM428"/>
      <c r="GN428"/>
      <c r="GO428"/>
      <c r="GP428"/>
      <c r="GQ428"/>
      <c r="GR428"/>
      <c r="GS428"/>
      <c r="GT428"/>
      <c r="GU428"/>
      <c r="GV428"/>
      <c r="GW428"/>
      <c r="GX428"/>
      <c r="GY428"/>
      <c r="GZ428"/>
      <c r="HA428"/>
      <c r="HB428"/>
    </row>
    <row r="429" spans="1:210" ht="15.75" customHeight="1" x14ac:dyDescent="0.25">
      <c r="A429" s="37"/>
      <c r="B429" s="131"/>
      <c r="C429" s="132"/>
      <c r="D429" s="133"/>
      <c r="E429" s="134"/>
      <c r="F429" s="396"/>
      <c r="G429" s="136"/>
      <c r="H429" s="49"/>
      <c r="I429" s="313"/>
      <c r="J429" s="311"/>
      <c r="K429" s="311"/>
      <c r="L429" s="311"/>
      <c r="M429" s="368"/>
      <c r="FS429"/>
      <c r="FT429"/>
      <c r="FU429"/>
      <c r="FV429"/>
      <c r="FW429"/>
      <c r="FX429"/>
      <c r="FY429"/>
      <c r="FZ429"/>
      <c r="GA429"/>
      <c r="GB429"/>
      <c r="GC429"/>
      <c r="GD429"/>
      <c r="GE429"/>
      <c r="GF429"/>
      <c r="GG429"/>
      <c r="GH429"/>
      <c r="GI429"/>
      <c r="GJ429"/>
      <c r="GK429"/>
      <c r="GL429"/>
      <c r="GM429"/>
      <c r="GN429"/>
      <c r="GO429"/>
      <c r="GP429"/>
      <c r="GQ429"/>
      <c r="GR429"/>
      <c r="GS429"/>
      <c r="GT429"/>
      <c r="GU429"/>
      <c r="GV429"/>
      <c r="GW429"/>
      <c r="GX429"/>
      <c r="GY429"/>
      <c r="GZ429"/>
      <c r="HA429"/>
      <c r="HB429"/>
    </row>
    <row r="430" spans="1:210" ht="15.75" customHeight="1" x14ac:dyDescent="0.25">
      <c r="A430" s="37"/>
      <c r="B430" s="131"/>
      <c r="C430" s="454" t="s">
        <v>192</v>
      </c>
      <c r="D430" s="138"/>
      <c r="E430" s="297"/>
      <c r="F430" s="396"/>
      <c r="G430" s="139"/>
      <c r="H430" s="39">
        <f>1+SUM(H432:H462)</f>
        <v>1</v>
      </c>
      <c r="I430" s="314">
        <v>3</v>
      </c>
      <c r="J430" s="307">
        <f>SUM(J432:J462)</f>
        <v>-1</v>
      </c>
      <c r="K430" s="307">
        <f>I430/($I$422+$I$430)</f>
        <v>0.5</v>
      </c>
      <c r="L430" s="307"/>
      <c r="M430" s="369">
        <f>+IF(F430="DA",10,0)</f>
        <v>0</v>
      </c>
      <c r="FS430"/>
      <c r="FT430"/>
      <c r="FU430"/>
      <c r="FV430"/>
      <c r="FW430"/>
      <c r="FX430"/>
      <c r="FY430"/>
      <c r="FZ430"/>
      <c r="GA430"/>
      <c r="GB430"/>
      <c r="GC430"/>
      <c r="GD430"/>
      <c r="GE430"/>
      <c r="GF430"/>
      <c r="GG430"/>
      <c r="GH430"/>
      <c r="GI430"/>
      <c r="GJ430"/>
      <c r="GK430"/>
      <c r="GL430"/>
      <c r="GM430"/>
      <c r="GN430"/>
      <c r="GO430"/>
      <c r="GP430"/>
      <c r="GQ430"/>
      <c r="GR430"/>
      <c r="GS430"/>
      <c r="GT430"/>
      <c r="GU430"/>
      <c r="GV430"/>
      <c r="GW430"/>
      <c r="GX430"/>
      <c r="GY430"/>
      <c r="GZ430"/>
      <c r="HA430"/>
      <c r="HB430"/>
    </row>
    <row r="431" spans="1:210" ht="15.75" customHeight="1" x14ac:dyDescent="0.25">
      <c r="A431" s="37"/>
      <c r="B431" s="131"/>
      <c r="C431" s="372"/>
      <c r="D431" s="138"/>
      <c r="E431" s="297"/>
      <c r="F431" s="415"/>
      <c r="G431" s="139"/>
      <c r="H431" s="271"/>
      <c r="I431" s="313"/>
      <c r="J431" s="311"/>
      <c r="K431" s="311"/>
      <c r="L431" s="311"/>
      <c r="M431" s="368"/>
      <c r="FS431"/>
      <c r="FT431"/>
      <c r="FU431"/>
      <c r="FV431"/>
      <c r="FW431"/>
      <c r="FX431"/>
      <c r="FY431"/>
      <c r="FZ431"/>
      <c r="GA431"/>
      <c r="GB431"/>
      <c r="GC431"/>
      <c r="GD431"/>
      <c r="GE431"/>
      <c r="GF431"/>
      <c r="GG431"/>
      <c r="GH431"/>
      <c r="GI431"/>
      <c r="GJ431"/>
      <c r="GK431"/>
      <c r="GL431"/>
      <c r="GM431"/>
      <c r="GN431"/>
      <c r="GO431"/>
      <c r="GP431"/>
      <c r="GQ431"/>
      <c r="GR431"/>
      <c r="GS431"/>
      <c r="GT431"/>
      <c r="GU431"/>
      <c r="GV431"/>
      <c r="GW431"/>
      <c r="GX431"/>
      <c r="GY431"/>
      <c r="GZ431"/>
      <c r="HA431"/>
      <c r="HB431"/>
    </row>
    <row r="432" spans="1:210" ht="15.75" customHeight="1" x14ac:dyDescent="0.25">
      <c r="A432" s="37"/>
      <c r="B432" s="131"/>
      <c r="C432" s="454"/>
      <c r="D432" s="298" t="s">
        <v>65</v>
      </c>
      <c r="E432" s="298"/>
      <c r="F432" s="390" t="s">
        <v>71</v>
      </c>
      <c r="G432" s="139"/>
      <c r="H432" s="219">
        <f>+IF(F432="DA",0,J432)</f>
        <v>0</v>
      </c>
      <c r="I432" s="313">
        <v>2</v>
      </c>
      <c r="J432" s="311">
        <f>-I432/SUM($I$432:$I$462)</f>
        <v>-5.4054054054054057E-2</v>
      </c>
      <c r="K432" s="311"/>
      <c r="L432" s="311"/>
      <c r="M432" s="368"/>
      <c r="FS432"/>
      <c r="FT432"/>
      <c r="FU432"/>
      <c r="FV432"/>
      <c r="FW432"/>
      <c r="FX432"/>
      <c r="FY432"/>
      <c r="FZ432"/>
      <c r="GA432"/>
      <c r="GB432"/>
      <c r="GC432"/>
      <c r="GD432"/>
      <c r="GE432"/>
      <c r="GF432"/>
      <c r="GG432"/>
      <c r="GH432"/>
      <c r="GI432"/>
      <c r="GJ432"/>
      <c r="GK432"/>
      <c r="GL432"/>
      <c r="GM432"/>
      <c r="GN432"/>
      <c r="GO432"/>
      <c r="GP432"/>
      <c r="GQ432"/>
      <c r="GR432"/>
      <c r="GS432"/>
      <c r="GT432"/>
      <c r="GU432"/>
      <c r="GV432"/>
      <c r="GW432"/>
      <c r="GX432"/>
      <c r="GY432"/>
      <c r="GZ432"/>
      <c r="HA432"/>
      <c r="HB432"/>
    </row>
    <row r="433" spans="1:210" ht="15.75" customHeight="1" x14ac:dyDescent="0.25">
      <c r="A433" s="37"/>
      <c r="B433" s="131"/>
      <c r="C433" s="454"/>
      <c r="D433" s="298"/>
      <c r="E433" s="298"/>
      <c r="F433" s="424"/>
      <c r="G433" s="139"/>
      <c r="H433" s="245"/>
      <c r="I433" s="313"/>
      <c r="J433" s="311"/>
      <c r="K433" s="311"/>
      <c r="L433" s="311"/>
      <c r="M433" s="311"/>
      <c r="FS433"/>
      <c r="FT433"/>
      <c r="FU433"/>
      <c r="FV433"/>
      <c r="FW433"/>
      <c r="FX433"/>
      <c r="FY433"/>
      <c r="FZ433"/>
      <c r="GA433"/>
      <c r="GB433"/>
      <c r="GC433"/>
      <c r="GD433"/>
      <c r="GE433"/>
      <c r="GF433"/>
      <c r="GG433"/>
      <c r="GH433"/>
      <c r="GI433"/>
      <c r="GJ433"/>
      <c r="GK433"/>
      <c r="GL433"/>
      <c r="GM433"/>
      <c r="GN433"/>
      <c r="GO433"/>
      <c r="GP433"/>
      <c r="GQ433"/>
      <c r="GR433"/>
      <c r="GS433"/>
      <c r="GT433"/>
      <c r="GU433"/>
      <c r="GV433"/>
      <c r="GW433"/>
      <c r="GX433"/>
      <c r="GY433"/>
      <c r="GZ433"/>
      <c r="HA433"/>
      <c r="HB433"/>
    </row>
    <row r="434" spans="1:210" ht="15.75" customHeight="1" x14ac:dyDescent="0.25">
      <c r="A434" s="37"/>
      <c r="B434" s="252" t="s">
        <v>17</v>
      </c>
      <c r="C434" s="454"/>
      <c r="D434" s="298" t="s">
        <v>66</v>
      </c>
      <c r="E434" s="298"/>
      <c r="F434" s="390" t="s">
        <v>71</v>
      </c>
      <c r="G434" s="139"/>
      <c r="H434" s="219">
        <f>+IF(F434="DA",0,J434)</f>
        <v>0</v>
      </c>
      <c r="I434" s="313">
        <v>3</v>
      </c>
      <c r="J434" s="311">
        <f>-I434/SUM($I$432:$I$462)</f>
        <v>-8.1081081081081086E-2</v>
      </c>
      <c r="K434" s="311"/>
      <c r="L434" s="311"/>
      <c r="M434" s="311"/>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row>
    <row r="435" spans="1:210" ht="15.75" customHeight="1" x14ac:dyDescent="0.25">
      <c r="A435" s="37"/>
      <c r="B435" s="131"/>
      <c r="C435" s="454"/>
      <c r="D435" s="298"/>
      <c r="E435" s="298"/>
      <c r="F435" s="424"/>
      <c r="G435" s="139"/>
      <c r="H435" s="245"/>
      <c r="I435" s="313"/>
      <c r="J435" s="311"/>
      <c r="K435" s="311"/>
      <c r="L435" s="311"/>
      <c r="M435" s="311"/>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row>
    <row r="436" spans="1:210" ht="15.75" customHeight="1" x14ac:dyDescent="0.25">
      <c r="A436" s="37"/>
      <c r="B436" s="252"/>
      <c r="C436" s="454"/>
      <c r="D436" s="298" t="s">
        <v>107</v>
      </c>
      <c r="E436" s="298"/>
      <c r="F436" s="390" t="s">
        <v>71</v>
      </c>
      <c r="G436" s="139"/>
      <c r="H436" s="219">
        <f>+IF(F436="DA",0,J436)</f>
        <v>0</v>
      </c>
      <c r="I436" s="313">
        <v>3</v>
      </c>
      <c r="J436" s="311">
        <f>-I436/SUM($I$432:$I$462)</f>
        <v>-8.1081081081081086E-2</v>
      </c>
      <c r="K436" s="311"/>
      <c r="L436" s="311"/>
      <c r="M436" s="311"/>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row>
    <row r="437" spans="1:210" ht="15.75" customHeight="1" x14ac:dyDescent="0.25">
      <c r="A437" s="37"/>
      <c r="B437" s="131"/>
      <c r="C437" s="454"/>
      <c r="D437" s="298"/>
      <c r="E437" s="298"/>
      <c r="F437" s="424"/>
      <c r="G437" s="139"/>
      <c r="H437" s="245"/>
      <c r="I437" s="313"/>
      <c r="J437" s="311"/>
      <c r="K437" s="311"/>
      <c r="L437" s="311"/>
      <c r="M437" s="311"/>
      <c r="FS437"/>
      <c r="FT437"/>
      <c r="FU437"/>
      <c r="FV437"/>
      <c r="FW437"/>
      <c r="FX437"/>
      <c r="FY437"/>
      <c r="FZ437"/>
      <c r="GA437"/>
      <c r="GB437"/>
      <c r="GC437"/>
      <c r="GD437"/>
      <c r="GE437"/>
      <c r="GF437"/>
      <c r="GG437"/>
      <c r="GH437"/>
      <c r="GI437"/>
      <c r="GJ437"/>
      <c r="GK437"/>
      <c r="GL437"/>
      <c r="GM437"/>
      <c r="GN437"/>
      <c r="GO437"/>
      <c r="GP437"/>
      <c r="GQ437"/>
      <c r="GR437"/>
      <c r="GS437"/>
      <c r="GT437"/>
      <c r="GU437"/>
      <c r="GV437"/>
      <c r="GW437"/>
      <c r="GX437"/>
      <c r="GY437"/>
      <c r="GZ437"/>
      <c r="HA437"/>
      <c r="HB437"/>
    </row>
    <row r="438" spans="1:210" ht="15.75" customHeight="1" x14ac:dyDescent="0.25">
      <c r="A438" s="37"/>
      <c r="B438" s="131"/>
      <c r="C438" s="454"/>
      <c r="D438" s="298" t="s">
        <v>193</v>
      </c>
      <c r="E438" s="298"/>
      <c r="F438" s="390" t="s">
        <v>71</v>
      </c>
      <c r="G438" s="139"/>
      <c r="H438" s="219">
        <f>+IF(F438="DA",0,J438)</f>
        <v>0</v>
      </c>
      <c r="I438" s="313">
        <v>3</v>
      </c>
      <c r="J438" s="311">
        <f>-I438/SUM($I$432:$I$462)</f>
        <v>-8.1081081081081086E-2</v>
      </c>
      <c r="K438" s="311"/>
      <c r="L438" s="311"/>
      <c r="M438" s="311"/>
      <c r="FS438"/>
      <c r="FT438"/>
      <c r="FU438"/>
      <c r="FV438"/>
      <c r="FW438"/>
      <c r="FX438"/>
      <c r="FY438"/>
      <c r="FZ438"/>
      <c r="GA438"/>
      <c r="GB438"/>
      <c r="GC438"/>
      <c r="GD438"/>
      <c r="GE438"/>
      <c r="GF438"/>
      <c r="GG438"/>
      <c r="GH438"/>
      <c r="GI438"/>
      <c r="GJ438"/>
      <c r="GK438"/>
      <c r="GL438"/>
      <c r="GM438"/>
      <c r="GN438"/>
      <c r="GO438"/>
      <c r="GP438"/>
      <c r="GQ438"/>
      <c r="GR438"/>
      <c r="GS438"/>
      <c r="GT438"/>
      <c r="GU438"/>
      <c r="GV438"/>
      <c r="GW438"/>
      <c r="GX438"/>
      <c r="GY438"/>
      <c r="GZ438"/>
      <c r="HA438"/>
      <c r="HB438"/>
    </row>
    <row r="439" spans="1:210" ht="15.75" customHeight="1" x14ac:dyDescent="0.25">
      <c r="A439" s="37"/>
      <c r="B439" s="131"/>
      <c r="C439" s="454"/>
      <c r="D439" s="298"/>
      <c r="E439" s="298"/>
      <c r="F439" s="424"/>
      <c r="G439" s="139"/>
      <c r="H439" s="245"/>
      <c r="I439" s="313"/>
      <c r="J439" s="311"/>
      <c r="K439" s="311"/>
      <c r="L439" s="311"/>
      <c r="M439" s="311"/>
      <c r="FS439"/>
      <c r="FT439"/>
      <c r="FU439"/>
      <c r="FV439"/>
      <c r="FW439"/>
      <c r="FX439"/>
      <c r="FY439"/>
      <c r="FZ439"/>
      <c r="GA439"/>
      <c r="GB439"/>
      <c r="GC439"/>
      <c r="GD439"/>
      <c r="GE439"/>
      <c r="GF439"/>
      <c r="GG439"/>
      <c r="GH439"/>
      <c r="GI439"/>
      <c r="GJ439"/>
      <c r="GK439"/>
      <c r="GL439"/>
      <c r="GM439"/>
      <c r="GN439"/>
      <c r="GO439"/>
      <c r="GP439"/>
      <c r="GQ439"/>
      <c r="GR439"/>
      <c r="GS439"/>
      <c r="GT439"/>
      <c r="GU439"/>
      <c r="GV439"/>
      <c r="GW439"/>
      <c r="GX439"/>
      <c r="GY439"/>
      <c r="GZ439"/>
      <c r="HA439"/>
      <c r="HB439"/>
    </row>
    <row r="440" spans="1:210" ht="15.75" customHeight="1" x14ac:dyDescent="0.25">
      <c r="A440" s="37"/>
      <c r="B440" s="131"/>
      <c r="C440" s="454"/>
      <c r="D440" s="298" t="s">
        <v>108</v>
      </c>
      <c r="E440" s="298"/>
      <c r="F440" s="390" t="s">
        <v>71</v>
      </c>
      <c r="G440" s="139"/>
      <c r="H440" s="219">
        <f>+IF(F440="DA",0,J440)</f>
        <v>0</v>
      </c>
      <c r="I440" s="313">
        <v>3</v>
      </c>
      <c r="J440" s="311">
        <f>-I440/SUM($I$432:$I$462)</f>
        <v>-8.1081081081081086E-2</v>
      </c>
      <c r="K440" s="311"/>
      <c r="L440" s="311"/>
      <c r="M440" s="311"/>
      <c r="FS440"/>
      <c r="FT440"/>
      <c r="FU440"/>
      <c r="FV440"/>
      <c r="FW440"/>
      <c r="FX440"/>
      <c r="FY440"/>
      <c r="FZ440"/>
      <c r="GA440"/>
      <c r="GB440"/>
      <c r="GC440"/>
      <c r="GD440"/>
      <c r="GE440"/>
      <c r="GF440"/>
      <c r="GG440"/>
      <c r="GH440"/>
      <c r="GI440"/>
      <c r="GJ440"/>
      <c r="GK440"/>
      <c r="GL440"/>
      <c r="GM440"/>
      <c r="GN440"/>
      <c r="GO440"/>
      <c r="GP440"/>
      <c r="GQ440"/>
      <c r="GR440"/>
      <c r="GS440"/>
      <c r="GT440"/>
      <c r="GU440"/>
      <c r="GV440"/>
      <c r="GW440"/>
      <c r="GX440"/>
      <c r="GY440"/>
      <c r="GZ440"/>
      <c r="HA440"/>
      <c r="HB440"/>
    </row>
    <row r="441" spans="1:210" ht="15.75" customHeight="1" x14ac:dyDescent="0.25">
      <c r="A441" s="37"/>
      <c r="B441" s="131"/>
      <c r="C441" s="454"/>
      <c r="D441" s="298"/>
      <c r="E441" s="298"/>
      <c r="F441" s="424"/>
      <c r="G441" s="139"/>
      <c r="H441" s="245"/>
      <c r="I441" s="313"/>
      <c r="J441" s="311"/>
      <c r="K441" s="311"/>
      <c r="L441" s="311"/>
      <c r="M441" s="311"/>
      <c r="FS441"/>
      <c r="FT441"/>
      <c r="FU441"/>
      <c r="FV441"/>
      <c r="FW441"/>
      <c r="FX441"/>
      <c r="FY441"/>
      <c r="FZ441"/>
      <c r="GA441"/>
      <c r="GB441"/>
      <c r="GC441"/>
      <c r="GD441"/>
      <c r="GE441"/>
      <c r="GF441"/>
      <c r="GG441"/>
      <c r="GH441"/>
      <c r="GI441"/>
      <c r="GJ441"/>
      <c r="GK441"/>
      <c r="GL441"/>
      <c r="GM441"/>
      <c r="GN441"/>
      <c r="GO441"/>
      <c r="GP441"/>
      <c r="GQ441"/>
      <c r="GR441"/>
      <c r="GS441"/>
      <c r="GT441"/>
      <c r="GU441"/>
      <c r="GV441"/>
      <c r="GW441"/>
      <c r="GX441"/>
      <c r="GY441"/>
      <c r="GZ441"/>
      <c r="HA441"/>
      <c r="HB441"/>
    </row>
    <row r="442" spans="1:210" ht="15.75" customHeight="1" x14ac:dyDescent="0.25">
      <c r="A442" s="37"/>
      <c r="B442" s="131"/>
      <c r="C442" s="454"/>
      <c r="D442" s="298" t="s">
        <v>231</v>
      </c>
      <c r="E442" s="298"/>
      <c r="F442" s="390" t="s">
        <v>71</v>
      </c>
      <c r="G442" s="139"/>
      <c r="H442" s="219">
        <f>+IF(F442="DA",0,J442)</f>
        <v>0</v>
      </c>
      <c r="I442" s="313">
        <v>2</v>
      </c>
      <c r="J442" s="311">
        <f>-I442/SUM($I$432:$I$462)</f>
        <v>-5.4054054054054057E-2</v>
      </c>
      <c r="K442" s="311"/>
      <c r="L442" s="311"/>
      <c r="M442" s="311"/>
      <c r="FS442"/>
      <c r="FT442"/>
      <c r="FU442"/>
      <c r="FV442"/>
      <c r="FW442"/>
      <c r="FX442"/>
      <c r="FY442"/>
      <c r="FZ442"/>
      <c r="GA442"/>
      <c r="GB442"/>
      <c r="GC442"/>
      <c r="GD442"/>
      <c r="GE442"/>
      <c r="GF442"/>
      <c r="GG442"/>
      <c r="GH442"/>
      <c r="GI442"/>
      <c r="GJ442"/>
      <c r="GK442"/>
      <c r="GL442"/>
      <c r="GM442"/>
      <c r="GN442"/>
      <c r="GO442"/>
      <c r="GP442"/>
      <c r="GQ442"/>
      <c r="GR442"/>
      <c r="GS442"/>
      <c r="GT442"/>
      <c r="GU442"/>
      <c r="GV442"/>
      <c r="GW442"/>
      <c r="GX442"/>
      <c r="GY442"/>
      <c r="GZ442"/>
      <c r="HA442"/>
      <c r="HB442"/>
    </row>
    <row r="443" spans="1:210" ht="15.75" customHeight="1" x14ac:dyDescent="0.25">
      <c r="A443" s="37"/>
      <c r="B443" s="131"/>
      <c r="C443" s="454"/>
      <c r="D443" s="298"/>
      <c r="E443" s="298"/>
      <c r="F443" s="424"/>
      <c r="G443" s="139"/>
      <c r="H443" s="245"/>
      <c r="I443" s="313"/>
      <c r="J443" s="311"/>
      <c r="K443" s="311"/>
      <c r="L443" s="311"/>
      <c r="M443" s="311"/>
      <c r="FS443"/>
      <c r="FT443"/>
      <c r="FU443"/>
      <c r="FV443"/>
      <c r="FW443"/>
      <c r="FX443"/>
      <c r="FY443"/>
      <c r="FZ443"/>
      <c r="GA443"/>
      <c r="GB443"/>
      <c r="GC443"/>
      <c r="GD443"/>
      <c r="GE443"/>
      <c r="GF443"/>
      <c r="GG443"/>
      <c r="GH443"/>
      <c r="GI443"/>
      <c r="GJ443"/>
      <c r="GK443"/>
      <c r="GL443"/>
      <c r="GM443"/>
      <c r="GN443"/>
      <c r="GO443"/>
      <c r="GP443"/>
      <c r="GQ443"/>
      <c r="GR443"/>
      <c r="GS443"/>
      <c r="GT443"/>
      <c r="GU443"/>
      <c r="GV443"/>
      <c r="GW443"/>
      <c r="GX443"/>
      <c r="GY443"/>
      <c r="GZ443"/>
      <c r="HA443"/>
      <c r="HB443"/>
    </row>
    <row r="444" spans="1:210" ht="15.75" customHeight="1" x14ac:dyDescent="0.25">
      <c r="A444" s="37"/>
      <c r="B444" s="131"/>
      <c r="C444" s="454"/>
      <c r="D444" s="298" t="s">
        <v>232</v>
      </c>
      <c r="E444" s="298"/>
      <c r="F444" s="390" t="s">
        <v>71</v>
      </c>
      <c r="G444" s="139"/>
      <c r="H444" s="219">
        <f>+IF(F444="DA",0,J444)</f>
        <v>0</v>
      </c>
      <c r="I444" s="313">
        <v>2</v>
      </c>
      <c r="J444" s="311">
        <f>-I444/SUM($I$432:$I$462)</f>
        <v>-5.4054054054054057E-2</v>
      </c>
      <c r="K444" s="311"/>
      <c r="L444" s="311"/>
      <c r="M444" s="311"/>
      <c r="FS444"/>
      <c r="FT444"/>
      <c r="FU444"/>
      <c r="FV444"/>
      <c r="FW444"/>
      <c r="FX444"/>
      <c r="FY444"/>
      <c r="FZ444"/>
      <c r="GA444"/>
      <c r="GB444"/>
      <c r="GC444"/>
      <c r="GD444"/>
      <c r="GE444"/>
      <c r="GF444"/>
      <c r="GG444"/>
      <c r="GH444"/>
      <c r="GI444"/>
      <c r="GJ444"/>
      <c r="GK444"/>
      <c r="GL444"/>
      <c r="GM444"/>
      <c r="GN444"/>
      <c r="GO444"/>
      <c r="GP444"/>
      <c r="GQ444"/>
      <c r="GR444"/>
      <c r="GS444"/>
      <c r="GT444"/>
      <c r="GU444"/>
      <c r="GV444"/>
      <c r="GW444"/>
      <c r="GX444"/>
      <c r="GY444"/>
      <c r="GZ444"/>
      <c r="HA444"/>
      <c r="HB444"/>
    </row>
    <row r="445" spans="1:210" ht="15.75" customHeight="1" x14ac:dyDescent="0.25">
      <c r="A445" s="37"/>
      <c r="B445" s="131"/>
      <c r="C445" s="454"/>
      <c r="D445" s="298"/>
      <c r="E445" s="298"/>
      <c r="F445" s="424"/>
      <c r="G445" s="139"/>
      <c r="H445" s="245"/>
      <c r="I445" s="313"/>
      <c r="J445" s="311"/>
      <c r="K445" s="311"/>
      <c r="L445" s="311"/>
      <c r="M445" s="311"/>
      <c r="FS445"/>
      <c r="FT445"/>
      <c r="FU445"/>
      <c r="FV445"/>
      <c r="FW445"/>
      <c r="FX445"/>
      <c r="FY445"/>
      <c r="FZ445"/>
      <c r="GA445"/>
      <c r="GB445"/>
      <c r="GC445"/>
      <c r="GD445"/>
      <c r="GE445"/>
      <c r="GF445"/>
      <c r="GG445"/>
      <c r="GH445"/>
      <c r="GI445"/>
      <c r="GJ445"/>
      <c r="GK445"/>
      <c r="GL445"/>
      <c r="GM445"/>
      <c r="GN445"/>
      <c r="GO445"/>
      <c r="GP445"/>
      <c r="GQ445"/>
      <c r="GR445"/>
      <c r="GS445"/>
      <c r="GT445"/>
      <c r="GU445"/>
      <c r="GV445"/>
      <c r="GW445"/>
      <c r="GX445"/>
      <c r="GY445"/>
      <c r="GZ445"/>
      <c r="HA445"/>
      <c r="HB445"/>
    </row>
    <row r="446" spans="1:210" ht="15.75" customHeight="1" x14ac:dyDescent="0.25">
      <c r="A446" s="37"/>
      <c r="B446" s="131"/>
      <c r="C446" s="454"/>
      <c r="D446" s="298" t="s">
        <v>67</v>
      </c>
      <c r="E446" s="298"/>
      <c r="F446" s="390" t="s">
        <v>71</v>
      </c>
      <c r="G446" s="139"/>
      <c r="H446" s="219">
        <f>+IF(F446="DA",0,J446)</f>
        <v>0</v>
      </c>
      <c r="I446" s="313">
        <v>2</v>
      </c>
      <c r="J446" s="311">
        <f>-I446/SUM($I$432:$I$462)</f>
        <v>-5.4054054054054057E-2</v>
      </c>
      <c r="K446" s="311"/>
      <c r="L446" s="311"/>
      <c r="M446" s="311"/>
      <c r="FS446"/>
      <c r="FT446"/>
      <c r="FU446"/>
      <c r="FV446"/>
      <c r="FW446"/>
      <c r="FX446"/>
      <c r="FY446"/>
      <c r="FZ446"/>
      <c r="GA446"/>
      <c r="GB446"/>
      <c r="GC446"/>
      <c r="GD446"/>
      <c r="GE446"/>
      <c r="GF446"/>
      <c r="GG446"/>
      <c r="GH446"/>
      <c r="GI446"/>
      <c r="GJ446"/>
      <c r="GK446"/>
      <c r="GL446"/>
      <c r="GM446"/>
      <c r="GN446"/>
      <c r="GO446"/>
      <c r="GP446"/>
      <c r="GQ446"/>
      <c r="GR446"/>
      <c r="GS446"/>
      <c r="GT446"/>
      <c r="GU446"/>
      <c r="GV446"/>
      <c r="GW446"/>
      <c r="GX446"/>
      <c r="GY446"/>
      <c r="GZ446"/>
      <c r="HA446"/>
      <c r="HB446"/>
    </row>
    <row r="447" spans="1:210" ht="15.75" customHeight="1" x14ac:dyDescent="0.25">
      <c r="A447" s="37"/>
      <c r="B447" s="131"/>
      <c r="C447" s="454"/>
      <c r="D447" s="298"/>
      <c r="E447" s="298"/>
      <c r="F447" s="425"/>
      <c r="G447" s="139"/>
      <c r="H447" s="245"/>
      <c r="I447" s="313"/>
      <c r="J447" s="311"/>
      <c r="K447" s="311"/>
      <c r="L447" s="311"/>
      <c r="M447" s="311"/>
      <c r="FS447"/>
      <c r="FT447"/>
      <c r="FU447"/>
      <c r="FV447"/>
      <c r="FW447"/>
      <c r="FX447"/>
      <c r="FY447"/>
      <c r="FZ447"/>
      <c r="GA447"/>
      <c r="GB447"/>
      <c r="GC447"/>
      <c r="GD447"/>
      <c r="GE447"/>
      <c r="GF447"/>
      <c r="GG447"/>
      <c r="GH447"/>
      <c r="GI447"/>
      <c r="GJ447"/>
      <c r="GK447"/>
      <c r="GL447"/>
      <c r="GM447"/>
      <c r="GN447"/>
      <c r="GO447"/>
      <c r="GP447"/>
      <c r="GQ447"/>
      <c r="GR447"/>
      <c r="GS447"/>
      <c r="GT447"/>
      <c r="GU447"/>
      <c r="GV447"/>
      <c r="GW447"/>
      <c r="GX447"/>
      <c r="GY447"/>
      <c r="GZ447"/>
      <c r="HA447"/>
      <c r="HB447"/>
    </row>
    <row r="448" spans="1:210" ht="15.75" customHeight="1" x14ac:dyDescent="0.25">
      <c r="A448" s="37"/>
      <c r="B448" s="131"/>
      <c r="C448" s="454"/>
      <c r="D448" s="298" t="s">
        <v>279</v>
      </c>
      <c r="E448" s="298"/>
      <c r="F448" s="390" t="s">
        <v>71</v>
      </c>
      <c r="G448" s="139"/>
      <c r="H448" s="219">
        <f>+IF(F448="DA",0,J448)</f>
        <v>0</v>
      </c>
      <c r="I448" s="313">
        <v>2</v>
      </c>
      <c r="J448" s="311">
        <f>-I448/SUM($I$432:$I$462)</f>
        <v>-5.4054054054054057E-2</v>
      </c>
      <c r="K448" s="311"/>
      <c r="L448" s="311"/>
      <c r="M448" s="311"/>
      <c r="FS448"/>
      <c r="FT448"/>
      <c r="FU448"/>
      <c r="FV448"/>
      <c r="FW448"/>
      <c r="FX448"/>
      <c r="FY448"/>
      <c r="FZ448"/>
      <c r="GA448"/>
      <c r="GB448"/>
      <c r="GC448"/>
      <c r="GD448"/>
      <c r="GE448"/>
      <c r="GF448"/>
      <c r="GG448"/>
      <c r="GH448"/>
      <c r="GI448"/>
      <c r="GJ448"/>
      <c r="GK448"/>
      <c r="GL448"/>
      <c r="GM448"/>
      <c r="GN448"/>
      <c r="GO448"/>
      <c r="GP448"/>
      <c r="GQ448"/>
      <c r="GR448"/>
      <c r="GS448"/>
      <c r="GT448"/>
      <c r="GU448"/>
      <c r="GV448"/>
      <c r="GW448"/>
      <c r="GX448"/>
      <c r="GY448"/>
      <c r="GZ448"/>
      <c r="HA448"/>
      <c r="HB448"/>
    </row>
    <row r="449" spans="1:210" ht="15.75" customHeight="1" x14ac:dyDescent="0.25">
      <c r="A449" s="37"/>
      <c r="B449" s="131"/>
      <c r="C449" s="454"/>
      <c r="D449" s="298"/>
      <c r="E449" s="298"/>
      <c r="F449" s="424"/>
      <c r="G449" s="139"/>
      <c r="H449" s="245"/>
      <c r="I449" s="313"/>
      <c r="J449" s="311"/>
      <c r="K449" s="311"/>
      <c r="L449" s="311"/>
      <c r="M449" s="311"/>
      <c r="FS449"/>
      <c r="FT449"/>
      <c r="FU449"/>
      <c r="FV449"/>
      <c r="FW449"/>
      <c r="FX449"/>
      <c r="FY449"/>
      <c r="FZ449"/>
      <c r="GA449"/>
      <c r="GB449"/>
      <c r="GC449"/>
      <c r="GD449"/>
      <c r="GE449"/>
      <c r="GF449"/>
      <c r="GG449"/>
      <c r="GH449"/>
      <c r="GI449"/>
      <c r="GJ449"/>
      <c r="GK449"/>
      <c r="GL449"/>
      <c r="GM449"/>
      <c r="GN449"/>
      <c r="GO449"/>
      <c r="GP449"/>
      <c r="GQ449"/>
      <c r="GR449"/>
      <c r="GS449"/>
      <c r="GT449"/>
      <c r="GU449"/>
      <c r="GV449"/>
      <c r="GW449"/>
      <c r="GX449"/>
      <c r="GY449"/>
      <c r="GZ449"/>
      <c r="HA449"/>
      <c r="HB449"/>
    </row>
    <row r="450" spans="1:210" ht="15.75" customHeight="1" x14ac:dyDescent="0.25">
      <c r="A450" s="37"/>
      <c r="B450" s="131"/>
      <c r="C450" s="454"/>
      <c r="D450" s="298" t="s">
        <v>233</v>
      </c>
      <c r="E450" s="298"/>
      <c r="F450" s="390" t="s">
        <v>71</v>
      </c>
      <c r="G450" s="139"/>
      <c r="H450" s="219">
        <f>+IF(F450="DA",0,J450)</f>
        <v>0</v>
      </c>
      <c r="I450" s="313">
        <v>2</v>
      </c>
      <c r="J450" s="311">
        <f>-I450/SUM($I$432:$I$462)</f>
        <v>-5.4054054054054057E-2</v>
      </c>
      <c r="K450" s="311"/>
      <c r="L450" s="311"/>
      <c r="M450" s="311"/>
      <c r="FS450"/>
      <c r="FT450"/>
      <c r="FU450"/>
      <c r="FV450"/>
      <c r="FW450"/>
      <c r="FX450"/>
      <c r="FY450"/>
      <c r="FZ450"/>
      <c r="GA450"/>
      <c r="GB450"/>
      <c r="GC450"/>
      <c r="GD450"/>
      <c r="GE450"/>
      <c r="GF450"/>
      <c r="GG450"/>
      <c r="GH450"/>
      <c r="GI450"/>
      <c r="GJ450"/>
      <c r="GK450"/>
      <c r="GL450"/>
      <c r="GM450"/>
      <c r="GN450"/>
      <c r="GO450"/>
      <c r="GP450"/>
      <c r="GQ450"/>
      <c r="GR450"/>
      <c r="GS450"/>
      <c r="GT450"/>
      <c r="GU450"/>
      <c r="GV450"/>
      <c r="GW450"/>
      <c r="GX450"/>
      <c r="GY450"/>
      <c r="GZ450"/>
      <c r="HA450"/>
      <c r="HB450"/>
    </row>
    <row r="451" spans="1:210" ht="15.75" customHeight="1" x14ac:dyDescent="0.25">
      <c r="A451" s="37"/>
      <c r="B451" s="131"/>
      <c r="C451" s="454"/>
      <c r="D451" s="298"/>
      <c r="E451" s="298"/>
      <c r="F451" s="424"/>
      <c r="G451" s="139"/>
      <c r="H451" s="245"/>
      <c r="I451" s="313"/>
      <c r="J451" s="311"/>
      <c r="K451" s="311"/>
      <c r="L451" s="311"/>
      <c r="M451" s="311"/>
      <c r="FS451"/>
      <c r="FT451"/>
      <c r="FU451"/>
      <c r="FV451"/>
      <c r="FW451"/>
      <c r="FX451"/>
      <c r="FY451"/>
      <c r="FZ451"/>
      <c r="GA451"/>
      <c r="GB451"/>
      <c r="GC451"/>
      <c r="GD451"/>
      <c r="GE451"/>
      <c r="GF451"/>
      <c r="GG451"/>
      <c r="GH451"/>
      <c r="GI451"/>
      <c r="GJ451"/>
      <c r="GK451"/>
      <c r="GL451"/>
      <c r="GM451"/>
      <c r="GN451"/>
      <c r="GO451"/>
      <c r="GP451"/>
      <c r="GQ451"/>
      <c r="GR451"/>
      <c r="GS451"/>
      <c r="GT451"/>
      <c r="GU451"/>
      <c r="GV451"/>
      <c r="GW451"/>
      <c r="GX451"/>
      <c r="GY451"/>
      <c r="GZ451"/>
      <c r="HA451"/>
      <c r="HB451"/>
    </row>
    <row r="452" spans="1:210" ht="15.75" customHeight="1" x14ac:dyDescent="0.25">
      <c r="A452" s="37"/>
      <c r="B452" s="131"/>
      <c r="C452" s="454"/>
      <c r="D452" s="298" t="s">
        <v>234</v>
      </c>
      <c r="E452" s="298"/>
      <c r="F452" s="390" t="s">
        <v>71</v>
      </c>
      <c r="G452" s="139"/>
      <c r="H452" s="219">
        <f>+IF(F452="DA",0,J452)</f>
        <v>0</v>
      </c>
      <c r="I452" s="313">
        <v>2</v>
      </c>
      <c r="J452" s="311">
        <f>-I452/SUM($I$432:$I$462)</f>
        <v>-5.4054054054054057E-2</v>
      </c>
      <c r="K452" s="311"/>
      <c r="L452" s="311"/>
      <c r="M452" s="311"/>
      <c r="FS452"/>
      <c r="FT452"/>
      <c r="FU452"/>
      <c r="FV452"/>
      <c r="FW452"/>
      <c r="FX452"/>
      <c r="FY452"/>
      <c r="FZ452"/>
      <c r="GA452"/>
      <c r="GB452"/>
      <c r="GC452"/>
      <c r="GD452"/>
      <c r="GE452"/>
      <c r="GF452"/>
      <c r="GG452"/>
      <c r="GH452"/>
      <c r="GI452"/>
      <c r="GJ452"/>
      <c r="GK452"/>
      <c r="GL452"/>
      <c r="GM452"/>
      <c r="GN452"/>
      <c r="GO452"/>
      <c r="GP452"/>
      <c r="GQ452"/>
      <c r="GR452"/>
      <c r="GS452"/>
      <c r="GT452"/>
      <c r="GU452"/>
      <c r="GV452"/>
      <c r="GW452"/>
      <c r="GX452"/>
      <c r="GY452"/>
      <c r="GZ452"/>
      <c r="HA452"/>
      <c r="HB452"/>
    </row>
    <row r="453" spans="1:210" ht="15.75" customHeight="1" x14ac:dyDescent="0.25">
      <c r="A453" s="37"/>
      <c r="B453" s="131"/>
      <c r="C453" s="454"/>
      <c r="D453" s="298"/>
      <c r="E453" s="298"/>
      <c r="F453" s="424"/>
      <c r="G453" s="139"/>
      <c r="H453" s="245"/>
      <c r="I453" s="313"/>
      <c r="J453" s="311"/>
      <c r="K453" s="311"/>
      <c r="L453" s="311"/>
      <c r="M453" s="311"/>
      <c r="FS453"/>
      <c r="FT453"/>
      <c r="FU453"/>
      <c r="FV453"/>
      <c r="FW453"/>
      <c r="FX453"/>
      <c r="FY453"/>
      <c r="FZ453"/>
      <c r="GA453"/>
      <c r="GB453"/>
      <c r="GC453"/>
      <c r="GD453"/>
      <c r="GE453"/>
      <c r="GF453"/>
      <c r="GG453"/>
      <c r="GH453"/>
      <c r="GI453"/>
      <c r="GJ453"/>
      <c r="GK453"/>
      <c r="GL453"/>
      <c r="GM453"/>
      <c r="GN453"/>
      <c r="GO453"/>
      <c r="GP453"/>
      <c r="GQ453"/>
      <c r="GR453"/>
      <c r="GS453"/>
      <c r="GT453"/>
      <c r="GU453"/>
      <c r="GV453"/>
      <c r="GW453"/>
      <c r="GX453"/>
      <c r="GY453"/>
      <c r="GZ453"/>
      <c r="HA453"/>
      <c r="HB453"/>
    </row>
    <row r="454" spans="1:210" ht="15.75" customHeight="1" x14ac:dyDescent="0.25">
      <c r="A454" s="37"/>
      <c r="B454" s="131"/>
      <c r="C454" s="454"/>
      <c r="D454" s="298" t="s">
        <v>194</v>
      </c>
      <c r="E454" s="298"/>
      <c r="F454" s="390" t="s">
        <v>71</v>
      </c>
      <c r="G454" s="139"/>
      <c r="H454" s="219">
        <f>+IF(F454="DA",0,J454)</f>
        <v>0</v>
      </c>
      <c r="I454" s="313">
        <v>2</v>
      </c>
      <c r="J454" s="311">
        <f>-I454/SUM($I$432:$I$462)</f>
        <v>-5.4054054054054057E-2</v>
      </c>
      <c r="K454" s="311"/>
      <c r="L454" s="311"/>
      <c r="M454" s="311"/>
      <c r="FS454"/>
      <c r="FT454"/>
      <c r="FU454"/>
      <c r="FV454"/>
      <c r="FW454"/>
      <c r="FX454"/>
      <c r="FY454"/>
      <c r="FZ454"/>
      <c r="GA454"/>
      <c r="GB454"/>
      <c r="GC454"/>
      <c r="GD454"/>
      <c r="GE454"/>
      <c r="GF454"/>
      <c r="GG454"/>
      <c r="GH454"/>
      <c r="GI454"/>
      <c r="GJ454"/>
      <c r="GK454"/>
      <c r="GL454"/>
      <c r="GM454"/>
      <c r="GN454"/>
      <c r="GO454"/>
      <c r="GP454"/>
      <c r="GQ454"/>
      <c r="GR454"/>
      <c r="GS454"/>
      <c r="GT454"/>
      <c r="GU454"/>
      <c r="GV454"/>
      <c r="GW454"/>
      <c r="GX454"/>
      <c r="GY454"/>
      <c r="GZ454"/>
      <c r="HA454"/>
      <c r="HB454"/>
    </row>
    <row r="455" spans="1:210" ht="15.75" customHeight="1" x14ac:dyDescent="0.25">
      <c r="A455" s="37"/>
      <c r="B455" s="131"/>
      <c r="C455" s="454"/>
      <c r="D455" s="298"/>
      <c r="E455" s="298"/>
      <c r="F455" s="424"/>
      <c r="G455" s="139"/>
      <c r="H455" s="245"/>
      <c r="I455" s="313"/>
      <c r="J455" s="311"/>
      <c r="K455" s="311"/>
      <c r="L455" s="311"/>
      <c r="M455" s="311"/>
      <c r="FS455"/>
      <c r="FT455"/>
      <c r="FU455"/>
      <c r="FV455"/>
      <c r="FW455"/>
      <c r="FX455"/>
      <c r="FY455"/>
      <c r="FZ455"/>
      <c r="GA455"/>
      <c r="GB455"/>
      <c r="GC455"/>
      <c r="GD455"/>
      <c r="GE455"/>
      <c r="GF455"/>
      <c r="GG455"/>
      <c r="GH455"/>
      <c r="GI455"/>
      <c r="GJ455"/>
      <c r="GK455"/>
      <c r="GL455"/>
      <c r="GM455"/>
      <c r="GN455"/>
      <c r="GO455"/>
      <c r="GP455"/>
      <c r="GQ455"/>
      <c r="GR455"/>
      <c r="GS455"/>
      <c r="GT455"/>
      <c r="GU455"/>
      <c r="GV455"/>
      <c r="GW455"/>
      <c r="GX455"/>
      <c r="GY455"/>
      <c r="GZ455"/>
      <c r="HA455"/>
      <c r="HB455"/>
    </row>
    <row r="456" spans="1:210" ht="15.75" customHeight="1" x14ac:dyDescent="0.25">
      <c r="A456" s="37"/>
      <c r="B456" s="131"/>
      <c r="C456" s="454"/>
      <c r="D456" s="298" t="s">
        <v>109</v>
      </c>
      <c r="E456" s="298"/>
      <c r="F456" s="390" t="s">
        <v>71</v>
      </c>
      <c r="G456" s="139"/>
      <c r="H456" s="219">
        <f>+IF(F456="DA",0,J456)</f>
        <v>0</v>
      </c>
      <c r="I456" s="313">
        <v>2</v>
      </c>
      <c r="J456" s="311">
        <f>-I456/SUM($I$432:$I$462)</f>
        <v>-5.4054054054054057E-2</v>
      </c>
      <c r="K456" s="311"/>
      <c r="L456" s="311"/>
      <c r="M456" s="311"/>
      <c r="FS456"/>
      <c r="FT456"/>
      <c r="FU456"/>
      <c r="FV456"/>
      <c r="FW456"/>
      <c r="FX456"/>
      <c r="FY456"/>
      <c r="FZ456"/>
      <c r="GA456"/>
      <c r="GB456"/>
      <c r="GC456"/>
      <c r="GD456"/>
      <c r="GE456"/>
      <c r="GF456"/>
      <c r="GG456"/>
      <c r="GH456"/>
      <c r="GI456"/>
      <c r="GJ456"/>
      <c r="GK456"/>
      <c r="GL456"/>
      <c r="GM456"/>
      <c r="GN456"/>
      <c r="GO456"/>
      <c r="GP456"/>
      <c r="GQ456"/>
      <c r="GR456"/>
      <c r="GS456"/>
      <c r="GT456"/>
      <c r="GU456"/>
      <c r="GV456"/>
      <c r="GW456"/>
      <c r="GX456"/>
      <c r="GY456"/>
      <c r="GZ456"/>
      <c r="HA456"/>
      <c r="HB456"/>
    </row>
    <row r="457" spans="1:210" ht="15.75" customHeight="1" x14ac:dyDescent="0.25">
      <c r="A457" s="37"/>
      <c r="B457" s="131"/>
      <c r="C457" s="454"/>
      <c r="D457" s="298"/>
      <c r="E457" s="298"/>
      <c r="F457" s="424"/>
      <c r="G457" s="139"/>
      <c r="H457" s="245"/>
      <c r="I457" s="313"/>
      <c r="J457" s="311"/>
      <c r="K457" s="311"/>
      <c r="L457" s="311"/>
      <c r="M457" s="311"/>
      <c r="FS457"/>
      <c r="FT457"/>
      <c r="FU457"/>
      <c r="FV457"/>
      <c r="FW457"/>
      <c r="FX457"/>
      <c r="FY457"/>
      <c r="FZ457"/>
      <c r="GA457"/>
      <c r="GB457"/>
      <c r="GC457"/>
      <c r="GD457"/>
      <c r="GE457"/>
      <c r="GF457"/>
      <c r="GG457"/>
      <c r="GH457"/>
      <c r="GI457"/>
      <c r="GJ457"/>
      <c r="GK457"/>
      <c r="GL457"/>
      <c r="GM457"/>
      <c r="GN457"/>
      <c r="GO457"/>
      <c r="GP457"/>
      <c r="GQ457"/>
      <c r="GR457"/>
      <c r="GS457"/>
      <c r="GT457"/>
      <c r="GU457"/>
      <c r="GV457"/>
      <c r="GW457"/>
      <c r="GX457"/>
      <c r="GY457"/>
      <c r="GZ457"/>
      <c r="HA457"/>
      <c r="HB457"/>
    </row>
    <row r="458" spans="1:210" ht="15.75" customHeight="1" x14ac:dyDescent="0.25">
      <c r="A458" s="37"/>
      <c r="B458" s="131"/>
      <c r="C458" s="454"/>
      <c r="D458" s="298" t="s">
        <v>68</v>
      </c>
      <c r="E458" s="298"/>
      <c r="F458" s="390" t="s">
        <v>71</v>
      </c>
      <c r="G458" s="139"/>
      <c r="H458" s="219">
        <f>+IF(F458="DA",0,J458)</f>
        <v>0</v>
      </c>
      <c r="I458" s="313">
        <v>2</v>
      </c>
      <c r="J458" s="311">
        <f>-I458/SUM($I$432:$I$462)</f>
        <v>-5.4054054054054057E-2</v>
      </c>
      <c r="K458" s="311"/>
      <c r="L458" s="311"/>
      <c r="M458" s="311"/>
      <c r="FS458"/>
      <c r="FT458"/>
      <c r="FU458"/>
      <c r="FV458"/>
      <c r="FW458"/>
      <c r="FX458"/>
      <c r="FY458"/>
      <c r="FZ458"/>
      <c r="GA458"/>
      <c r="GB458"/>
      <c r="GC458"/>
      <c r="GD458"/>
      <c r="GE458"/>
      <c r="GF458"/>
      <c r="GG458"/>
      <c r="GH458"/>
      <c r="GI458"/>
      <c r="GJ458"/>
      <c r="GK458"/>
      <c r="GL458"/>
      <c r="GM458"/>
      <c r="GN458"/>
      <c r="GO458"/>
      <c r="GP458"/>
      <c r="GQ458"/>
      <c r="GR458"/>
      <c r="GS458"/>
      <c r="GT458"/>
      <c r="GU458"/>
      <c r="GV458"/>
      <c r="GW458"/>
      <c r="GX458"/>
      <c r="GY458"/>
      <c r="GZ458"/>
      <c r="HA458"/>
      <c r="HB458"/>
    </row>
    <row r="459" spans="1:210" ht="15.75" customHeight="1" x14ac:dyDescent="0.25">
      <c r="A459" s="37"/>
      <c r="B459" s="131"/>
      <c r="C459" s="454"/>
      <c r="D459" s="298"/>
      <c r="E459" s="298"/>
      <c r="F459" s="424"/>
      <c r="G459" s="139"/>
      <c r="H459" s="245"/>
      <c r="I459" s="313"/>
      <c r="J459" s="311"/>
      <c r="K459" s="311"/>
      <c r="L459" s="311"/>
      <c r="M459" s="311"/>
      <c r="FS459"/>
      <c r="FT459"/>
      <c r="FU459"/>
      <c r="FV459"/>
      <c r="FW459"/>
      <c r="FX459"/>
      <c r="FY459"/>
      <c r="FZ459"/>
      <c r="GA459"/>
      <c r="GB459"/>
      <c r="GC459"/>
      <c r="GD459"/>
      <c r="GE459"/>
      <c r="GF459"/>
      <c r="GG459"/>
      <c r="GH459"/>
      <c r="GI459"/>
      <c r="GJ459"/>
      <c r="GK459"/>
      <c r="GL459"/>
      <c r="GM459"/>
      <c r="GN459"/>
      <c r="GO459"/>
      <c r="GP459"/>
      <c r="GQ459"/>
      <c r="GR459"/>
      <c r="GS459"/>
      <c r="GT459"/>
      <c r="GU459"/>
      <c r="GV459"/>
      <c r="GW459"/>
      <c r="GX459"/>
      <c r="GY459"/>
      <c r="GZ459"/>
      <c r="HA459"/>
      <c r="HB459"/>
    </row>
    <row r="460" spans="1:210" ht="15.75" customHeight="1" x14ac:dyDescent="0.25">
      <c r="A460" s="37"/>
      <c r="B460" s="131"/>
      <c r="C460" s="132"/>
      <c r="D460" s="463" t="s">
        <v>254</v>
      </c>
      <c r="E460" s="298"/>
      <c r="F460" s="390" t="s">
        <v>71</v>
      </c>
      <c r="G460" s="136"/>
      <c r="H460" s="219">
        <f>+IF(F460="DA",0,J460)</f>
        <v>0</v>
      </c>
      <c r="I460" s="313">
        <v>3</v>
      </c>
      <c r="J460" s="311">
        <f>-I460/SUM($I$432:$I$462)</f>
        <v>-8.1081081081081086E-2</v>
      </c>
      <c r="K460" s="311"/>
      <c r="L460" s="311"/>
      <c r="M460" s="311"/>
      <c r="FS460"/>
      <c r="FT460"/>
      <c r="FU460"/>
      <c r="FV460"/>
      <c r="FW460"/>
      <c r="FX460"/>
      <c r="FY460"/>
      <c r="FZ460"/>
      <c r="GA460"/>
      <c r="GB460"/>
      <c r="GC460"/>
      <c r="GD460"/>
      <c r="GE460"/>
      <c r="GF460"/>
      <c r="GG460"/>
      <c r="GH460"/>
      <c r="GI460"/>
      <c r="GJ460"/>
      <c r="GK460"/>
      <c r="GL460"/>
      <c r="GM460"/>
      <c r="GN460"/>
      <c r="GO460"/>
      <c r="GP460"/>
      <c r="GQ460"/>
      <c r="GR460"/>
      <c r="GS460"/>
      <c r="GT460"/>
      <c r="GU460"/>
      <c r="GV460"/>
      <c r="GW460"/>
      <c r="GX460"/>
      <c r="GY460"/>
      <c r="GZ460"/>
      <c r="HA460"/>
      <c r="HB460"/>
    </row>
    <row r="461" spans="1:210" ht="15.75" customHeight="1" x14ac:dyDescent="0.25">
      <c r="A461" s="37"/>
      <c r="B461" s="131"/>
      <c r="C461" s="132"/>
      <c r="D461" s="298"/>
      <c r="E461" s="298"/>
      <c r="F461" s="424"/>
      <c r="G461" s="136"/>
      <c r="H461" s="245"/>
      <c r="I461" s="313"/>
      <c r="J461" s="311"/>
      <c r="K461" s="311"/>
      <c r="L461" s="311"/>
      <c r="M461" s="311"/>
      <c r="FS461"/>
      <c r="FT461"/>
      <c r="FU461"/>
      <c r="FV461"/>
      <c r="FW461"/>
      <c r="FX461"/>
      <c r="FY461"/>
      <c r="FZ461"/>
      <c r="GA461"/>
      <c r="GB461"/>
      <c r="GC461"/>
      <c r="GD461"/>
      <c r="GE461"/>
      <c r="GF461"/>
      <c r="GG461"/>
      <c r="GH461"/>
      <c r="GI461"/>
      <c r="GJ461"/>
      <c r="GK461"/>
      <c r="GL461"/>
      <c r="GM461"/>
      <c r="GN461"/>
      <c r="GO461"/>
      <c r="GP461"/>
      <c r="GQ461"/>
      <c r="GR461"/>
      <c r="GS461"/>
      <c r="GT461"/>
      <c r="GU461"/>
      <c r="GV461"/>
      <c r="GW461"/>
      <c r="GX461"/>
      <c r="GY461"/>
      <c r="GZ461"/>
      <c r="HA461"/>
      <c r="HB461"/>
    </row>
    <row r="462" spans="1:210" ht="15.75" customHeight="1" x14ac:dyDescent="0.25">
      <c r="A462" s="37"/>
      <c r="B462" s="131"/>
      <c r="C462" s="132"/>
      <c r="D462" s="463" t="s">
        <v>255</v>
      </c>
      <c r="E462" s="298"/>
      <c r="F462" s="390" t="s">
        <v>71</v>
      </c>
      <c r="G462" s="136"/>
      <c r="H462" s="219">
        <f>+IF(F462="DA",0,J462)</f>
        <v>0</v>
      </c>
      <c r="I462" s="313">
        <v>2</v>
      </c>
      <c r="J462" s="311">
        <f>-I462/SUM($I$432:$I$462)</f>
        <v>-5.4054054054054057E-2</v>
      </c>
      <c r="K462" s="311"/>
      <c r="L462" s="311"/>
      <c r="M462" s="311"/>
      <c r="FS462"/>
      <c r="FT462"/>
      <c r="FU462"/>
      <c r="FV462"/>
      <c r="FW462"/>
      <c r="FX462"/>
      <c r="FY462"/>
      <c r="FZ462"/>
      <c r="GA462"/>
      <c r="GB462"/>
      <c r="GC462"/>
      <c r="GD462"/>
      <c r="GE462"/>
      <c r="GF462"/>
      <c r="GG462"/>
      <c r="GH462"/>
      <c r="GI462"/>
      <c r="GJ462"/>
      <c r="GK462"/>
      <c r="GL462"/>
      <c r="GM462"/>
      <c r="GN462"/>
      <c r="GO462"/>
      <c r="GP462"/>
      <c r="GQ462"/>
      <c r="GR462"/>
      <c r="GS462"/>
      <c r="GT462"/>
      <c r="GU462"/>
      <c r="GV462"/>
      <c r="GW462"/>
      <c r="GX462"/>
      <c r="GY462"/>
      <c r="GZ462"/>
      <c r="HA462"/>
      <c r="HB462"/>
    </row>
    <row r="463" spans="1:210" ht="15.75" customHeight="1" x14ac:dyDescent="0.25">
      <c r="A463" s="37"/>
      <c r="B463" s="143"/>
      <c r="C463" s="144"/>
      <c r="D463" s="145"/>
      <c r="E463" s="299"/>
      <c r="F463" s="418"/>
      <c r="G463" s="147"/>
      <c r="H463" s="237"/>
      <c r="I463" s="315"/>
      <c r="J463" s="310"/>
      <c r="K463" s="310"/>
      <c r="L463" s="310"/>
      <c r="M463" s="310"/>
      <c r="FS463"/>
      <c r="FT463"/>
      <c r="FU463"/>
      <c r="FV463"/>
      <c r="FW463"/>
      <c r="FX463"/>
      <c r="FY463"/>
      <c r="FZ463"/>
      <c r="GA463"/>
      <c r="GB463"/>
      <c r="GC463"/>
      <c r="GD463"/>
      <c r="GE463"/>
      <c r="GF463"/>
      <c r="GG463"/>
      <c r="GH463"/>
      <c r="GI463"/>
      <c r="GJ463"/>
      <c r="GK463"/>
      <c r="GL463"/>
      <c r="GM463"/>
      <c r="GN463"/>
      <c r="GO463"/>
      <c r="GP463"/>
      <c r="GQ463"/>
      <c r="GR463"/>
      <c r="GS463"/>
      <c r="GT463"/>
      <c r="GU463"/>
      <c r="GV463"/>
      <c r="GW463"/>
      <c r="GX463"/>
      <c r="GY463"/>
      <c r="GZ463"/>
      <c r="HA463"/>
      <c r="HB463"/>
    </row>
    <row r="464" spans="1:210" ht="15.75" customHeight="1" x14ac:dyDescent="0.25">
      <c r="A464" s="37"/>
      <c r="B464" s="70"/>
      <c r="C464" s="70"/>
      <c r="D464" s="70"/>
      <c r="E464" s="70"/>
      <c r="F464" s="398"/>
      <c r="G464" s="36"/>
      <c r="H464" s="50"/>
      <c r="I464" s="59"/>
      <c r="J464" s="59"/>
      <c r="K464" s="59"/>
      <c r="L464" s="59"/>
      <c r="M464" s="59"/>
      <c r="FS464"/>
      <c r="FT464"/>
      <c r="FU464"/>
      <c r="FV464"/>
      <c r="FW464"/>
      <c r="FX464"/>
      <c r="FY464"/>
      <c r="FZ464"/>
      <c r="GA464"/>
      <c r="GB464"/>
      <c r="GC464"/>
      <c r="GD464"/>
      <c r="GE464"/>
      <c r="GF464"/>
      <c r="GG464"/>
      <c r="GH464"/>
      <c r="GI464"/>
      <c r="GJ464"/>
      <c r="GK464"/>
      <c r="GL464"/>
      <c r="GM464"/>
      <c r="GN464"/>
      <c r="GO464"/>
      <c r="GP464"/>
      <c r="GQ464"/>
      <c r="GR464"/>
      <c r="GS464"/>
      <c r="GT464"/>
      <c r="GU464"/>
      <c r="GV464"/>
      <c r="GW464"/>
      <c r="GX464"/>
      <c r="GY464"/>
      <c r="GZ464"/>
      <c r="HA464"/>
      <c r="HB464"/>
    </row>
    <row r="465" spans="1:210" ht="15.75" customHeight="1" x14ac:dyDescent="0.3">
      <c r="A465" s="37"/>
      <c r="B465" s="37"/>
      <c r="C465" s="37"/>
      <c r="D465" s="77"/>
      <c r="E465" s="37"/>
      <c r="F465" s="399"/>
      <c r="G465" s="20"/>
      <c r="H465" s="239">
        <f>+AVERAGE(H419,H378,H365)</f>
        <v>1</v>
      </c>
      <c r="I465" s="118"/>
      <c r="J465" s="59"/>
      <c r="K465" s="59"/>
      <c r="L465" s="59"/>
      <c r="M465" s="44"/>
      <c r="FS465"/>
      <c r="FT465"/>
      <c r="FU465"/>
      <c r="FV465"/>
      <c r="FW465"/>
      <c r="FX465"/>
      <c r="FY465"/>
      <c r="FZ465"/>
      <c r="GA465"/>
      <c r="GB465"/>
      <c r="GC465"/>
      <c r="GD465"/>
      <c r="GE465"/>
      <c r="GF465"/>
      <c r="GG465"/>
      <c r="GH465"/>
      <c r="GI465"/>
      <c r="GJ465"/>
      <c r="GK465"/>
      <c r="GL465"/>
      <c r="GM465"/>
      <c r="GN465"/>
      <c r="GO465"/>
      <c r="GP465"/>
      <c r="GQ465"/>
      <c r="GR465"/>
      <c r="GS465"/>
      <c r="GT465"/>
      <c r="GU465"/>
      <c r="GV465"/>
      <c r="GW465"/>
      <c r="GX465"/>
      <c r="GY465"/>
      <c r="GZ465"/>
      <c r="HA465"/>
      <c r="HB465"/>
    </row>
    <row r="466" spans="1:210" ht="15.75" customHeight="1" x14ac:dyDescent="0.25">
      <c r="A466" s="37"/>
      <c r="B466" s="66"/>
      <c r="C466" s="66"/>
      <c r="D466" s="45"/>
      <c r="E466" s="66"/>
      <c r="F466" s="411"/>
      <c r="G466" s="66"/>
      <c r="H466" s="233"/>
      <c r="I466" s="66"/>
      <c r="J466" s="66"/>
      <c r="K466" s="66"/>
      <c r="L466" s="66"/>
      <c r="M466" s="31"/>
      <c r="FS466"/>
      <c r="FT466"/>
      <c r="FU466"/>
      <c r="FV466"/>
      <c r="FW466"/>
      <c r="FX466"/>
      <c r="FY466"/>
      <c r="FZ466"/>
      <c r="GA466"/>
      <c r="GB466"/>
      <c r="GC466"/>
      <c r="GD466"/>
      <c r="GE466"/>
      <c r="GF466"/>
      <c r="GG466"/>
      <c r="GH466"/>
      <c r="GI466"/>
      <c r="GJ466"/>
      <c r="GK466"/>
      <c r="GL466"/>
      <c r="GM466"/>
      <c r="GN466"/>
      <c r="GO466"/>
      <c r="GP466"/>
      <c r="GQ466"/>
      <c r="GR466"/>
      <c r="GS466"/>
      <c r="GT466"/>
      <c r="GU466"/>
      <c r="GV466"/>
      <c r="GW466"/>
      <c r="GX466"/>
      <c r="GY466"/>
      <c r="GZ466"/>
      <c r="HA466"/>
      <c r="HB466"/>
    </row>
    <row r="467" spans="1:210" s="35" customFormat="1" ht="15.75" customHeight="1" x14ac:dyDescent="0.25">
      <c r="A467" s="190"/>
      <c r="B467" s="191"/>
      <c r="C467" s="191"/>
      <c r="D467" s="191"/>
      <c r="E467" s="192"/>
      <c r="F467" s="401"/>
      <c r="G467" s="194"/>
      <c r="H467" s="246"/>
      <c r="I467" s="187"/>
      <c r="J467" s="187"/>
      <c r="K467" s="187"/>
      <c r="L467" s="187"/>
      <c r="M467" s="188"/>
    </row>
    <row r="468" spans="1:210" s="294" customFormat="1" ht="30.95" customHeight="1" x14ac:dyDescent="0.25">
      <c r="A468" s="287"/>
      <c r="B468" s="288"/>
      <c r="C468" s="288"/>
      <c r="D468" s="289" t="s">
        <v>69</v>
      </c>
      <c r="E468" s="290"/>
      <c r="F468" s="402"/>
      <c r="G468" s="195"/>
      <c r="H468" s="292"/>
      <c r="I468" s="293"/>
      <c r="J468" s="293"/>
      <c r="K468" s="293"/>
      <c r="L468" s="293"/>
      <c r="M468" s="293"/>
    </row>
    <row r="469" spans="1:210" s="35" customFormat="1" ht="15.75" customHeight="1" x14ac:dyDescent="0.25">
      <c r="A469" s="196"/>
      <c r="B469" s="184"/>
      <c r="C469" s="184"/>
      <c r="D469" s="184"/>
      <c r="E469" s="185"/>
      <c r="F469" s="403"/>
      <c r="G469" s="195"/>
      <c r="H469" s="246"/>
      <c r="I469" s="187"/>
      <c r="J469" s="187"/>
      <c r="K469" s="187"/>
      <c r="L469" s="187"/>
      <c r="M469" s="188"/>
    </row>
    <row r="470" spans="1:210" ht="15.75" customHeight="1" x14ac:dyDescent="0.25">
      <c r="A470" s="199"/>
      <c r="B470" s="189"/>
      <c r="C470" s="189"/>
      <c r="D470" s="200"/>
      <c r="E470" s="201"/>
      <c r="F470" s="404"/>
      <c r="G470" s="202"/>
      <c r="H470" s="246"/>
      <c r="I470" s="187"/>
      <c r="J470" s="187"/>
      <c r="K470" s="187"/>
      <c r="L470" s="187"/>
      <c r="M470" s="188"/>
      <c r="FS470"/>
      <c r="FT470"/>
      <c r="FU470"/>
      <c r="FV470"/>
      <c r="FW470"/>
      <c r="FX470"/>
      <c r="FY470"/>
      <c r="FZ470"/>
      <c r="GA470"/>
      <c r="GB470"/>
      <c r="GC470"/>
      <c r="GD470"/>
      <c r="GE470"/>
      <c r="GF470"/>
      <c r="GG470"/>
      <c r="GH470"/>
      <c r="GI470"/>
      <c r="GJ470"/>
      <c r="GK470"/>
      <c r="GL470"/>
      <c r="GM470"/>
      <c r="GN470"/>
      <c r="GO470"/>
      <c r="GP470"/>
      <c r="GQ470"/>
      <c r="GR470"/>
      <c r="GS470"/>
      <c r="GT470"/>
      <c r="GU470"/>
      <c r="GV470"/>
      <c r="GW470"/>
      <c r="GX470"/>
      <c r="GY470"/>
      <c r="GZ470"/>
      <c r="HA470"/>
      <c r="HB470"/>
    </row>
    <row r="471" spans="1:210" ht="15.75" customHeight="1" x14ac:dyDescent="0.25">
      <c r="A471" s="199"/>
      <c r="B471" s="173"/>
      <c r="C471" s="174"/>
      <c r="D471" s="175"/>
      <c r="E471" s="176"/>
      <c r="F471" s="405"/>
      <c r="G471" s="197"/>
      <c r="H471" s="236"/>
      <c r="I471" s="23"/>
      <c r="J471" s="187"/>
      <c r="K471" s="187"/>
      <c r="L471" s="187"/>
      <c r="M471" s="188"/>
      <c r="FS471"/>
      <c r="FT471"/>
      <c r="FU471"/>
      <c r="FV471"/>
      <c r="FW471"/>
      <c r="FX471"/>
      <c r="FY471"/>
      <c r="FZ471"/>
      <c r="GA471"/>
      <c r="GB471"/>
      <c r="GC471"/>
      <c r="GD471"/>
      <c r="GE471"/>
      <c r="GF471"/>
      <c r="GG471"/>
      <c r="GH471"/>
      <c r="GI471"/>
      <c r="GJ471"/>
      <c r="GK471"/>
      <c r="GL471"/>
      <c r="GM471"/>
      <c r="GN471"/>
      <c r="GO471"/>
      <c r="GP471"/>
      <c r="GQ471"/>
      <c r="GR471"/>
      <c r="GS471"/>
      <c r="GT471"/>
      <c r="GU471"/>
      <c r="GV471"/>
      <c r="GW471"/>
      <c r="GX471"/>
      <c r="GY471"/>
      <c r="GZ471"/>
      <c r="HA471"/>
      <c r="HB471"/>
    </row>
    <row r="472" spans="1:210" ht="15.75" customHeight="1" x14ac:dyDescent="0.25">
      <c r="A472" s="199"/>
      <c r="B472" s="275"/>
      <c r="C472" s="212"/>
      <c r="D472" s="200"/>
      <c r="E472" s="201"/>
      <c r="F472" s="407"/>
      <c r="G472" s="206"/>
      <c r="H472" s="48"/>
      <c r="I472" s="24"/>
      <c r="J472" s="187"/>
      <c r="K472" s="187"/>
      <c r="L472" s="187"/>
      <c r="M472" s="188"/>
      <c r="FS472"/>
      <c r="FT472"/>
      <c r="FU472"/>
      <c r="FV472"/>
      <c r="FW472"/>
      <c r="FX472"/>
      <c r="FY472"/>
      <c r="FZ472"/>
      <c r="GA472"/>
      <c r="GB472"/>
      <c r="GC472"/>
      <c r="GD472"/>
      <c r="GE472"/>
      <c r="GF472"/>
      <c r="GG472"/>
      <c r="GH472"/>
      <c r="GI472"/>
      <c r="GJ472"/>
      <c r="GK472"/>
      <c r="GL472"/>
      <c r="GM472"/>
      <c r="GN472"/>
      <c r="GO472"/>
      <c r="GP472"/>
      <c r="GQ472"/>
      <c r="GR472"/>
      <c r="GS472"/>
      <c r="GT472"/>
      <c r="GU472"/>
      <c r="GV472"/>
      <c r="GW472"/>
      <c r="GX472"/>
      <c r="GY472"/>
      <c r="GZ472"/>
      <c r="HA472"/>
      <c r="HB472"/>
    </row>
    <row r="473" spans="1:210" ht="15.75" customHeight="1" x14ac:dyDescent="0.25">
      <c r="A473" s="199"/>
      <c r="B473" s="275"/>
      <c r="C473" s="468" t="s">
        <v>195</v>
      </c>
      <c r="D473" s="468"/>
      <c r="E473" s="468"/>
      <c r="F473" s="390" t="s">
        <v>71</v>
      </c>
      <c r="G473" s="206"/>
      <c r="H473" s="48"/>
      <c r="I473" s="24"/>
      <c r="J473" s="187"/>
      <c r="K473" s="187"/>
      <c r="L473" s="187"/>
      <c r="M473" s="188"/>
      <c r="FS473"/>
      <c r="FT473"/>
      <c r="FU473"/>
      <c r="FV473"/>
      <c r="FW473"/>
      <c r="FX473"/>
      <c r="FY473"/>
      <c r="FZ473"/>
      <c r="GA473"/>
      <c r="GB473"/>
      <c r="GC473"/>
      <c r="GD473"/>
      <c r="GE473"/>
      <c r="GF473"/>
      <c r="GG473"/>
      <c r="GH473"/>
      <c r="GI473"/>
      <c r="GJ473"/>
      <c r="GK473"/>
      <c r="GL473"/>
      <c r="GM473"/>
      <c r="GN473"/>
      <c r="GO473"/>
      <c r="GP473"/>
      <c r="GQ473"/>
      <c r="GR473"/>
      <c r="GS473"/>
      <c r="GT473"/>
      <c r="GU473"/>
      <c r="GV473"/>
      <c r="GW473"/>
      <c r="GX473"/>
      <c r="GY473"/>
      <c r="GZ473"/>
      <c r="HA473"/>
      <c r="HB473"/>
    </row>
    <row r="474" spans="1:210" ht="15.75" customHeight="1" x14ac:dyDescent="0.25">
      <c r="A474" s="199"/>
      <c r="B474" s="275"/>
      <c r="C474" s="212"/>
      <c r="D474" s="200"/>
      <c r="E474" s="201"/>
      <c r="F474" s="407"/>
      <c r="G474" s="206"/>
      <c r="H474" s="48"/>
      <c r="I474" s="24"/>
      <c r="J474" s="187"/>
      <c r="K474" s="187"/>
      <c r="L474" s="187"/>
      <c r="M474" s="188"/>
      <c r="FS474"/>
      <c r="FT474"/>
      <c r="FU474"/>
      <c r="FV474"/>
      <c r="FW474"/>
      <c r="FX474"/>
      <c r="FY474"/>
      <c r="FZ474"/>
      <c r="GA474"/>
      <c r="GB474"/>
      <c r="GC474"/>
      <c r="GD474"/>
      <c r="GE474"/>
      <c r="GF474"/>
      <c r="GG474"/>
      <c r="GH474"/>
      <c r="GI474"/>
      <c r="GJ474"/>
      <c r="GK474"/>
      <c r="GL474"/>
      <c r="GM474"/>
      <c r="GN474"/>
      <c r="GO474"/>
      <c r="GP474"/>
      <c r="GQ474"/>
      <c r="GR474"/>
      <c r="GS474"/>
      <c r="GT474"/>
      <c r="GU474"/>
      <c r="GV474"/>
      <c r="GW474"/>
      <c r="GX474"/>
      <c r="GY474"/>
      <c r="GZ474"/>
      <c r="HA474"/>
      <c r="HB474"/>
    </row>
    <row r="475" spans="1:210" ht="15.75" customHeight="1" x14ac:dyDescent="0.25">
      <c r="A475" s="199"/>
      <c r="B475" s="275"/>
      <c r="C475" s="468" t="s">
        <v>196</v>
      </c>
      <c r="D475" s="468"/>
      <c r="E475" s="468"/>
      <c r="F475" s="390" t="s">
        <v>71</v>
      </c>
      <c r="G475" s="206"/>
      <c r="H475" s="48"/>
      <c r="I475" s="24"/>
      <c r="J475" s="187"/>
      <c r="K475" s="187"/>
      <c r="L475" s="187"/>
      <c r="M475" s="188"/>
      <c r="FS475"/>
      <c r="FT475"/>
      <c r="FU475"/>
      <c r="FV475"/>
      <c r="FW475"/>
      <c r="FX475"/>
      <c r="FY475"/>
      <c r="FZ475"/>
      <c r="GA475"/>
      <c r="GB475"/>
      <c r="GC475"/>
      <c r="GD475"/>
      <c r="GE475"/>
      <c r="GF475"/>
      <c r="GG475"/>
      <c r="GH475"/>
      <c r="GI475"/>
      <c r="GJ475"/>
      <c r="GK475"/>
      <c r="GL475"/>
      <c r="GM475"/>
      <c r="GN475"/>
      <c r="GO475"/>
      <c r="GP475"/>
      <c r="GQ475"/>
      <c r="GR475"/>
      <c r="GS475"/>
      <c r="GT475"/>
      <c r="GU475"/>
      <c r="GV475"/>
      <c r="GW475"/>
      <c r="GX475"/>
      <c r="GY475"/>
      <c r="GZ475"/>
      <c r="HA475"/>
      <c r="HB475"/>
    </row>
    <row r="476" spans="1:210" ht="15.75" customHeight="1" x14ac:dyDescent="0.25">
      <c r="A476" s="199"/>
      <c r="B476" s="275"/>
      <c r="C476" s="212"/>
      <c r="D476" s="200"/>
      <c r="E476" s="201"/>
      <c r="F476" s="407"/>
      <c r="G476" s="206"/>
      <c r="H476" s="48"/>
      <c r="I476" s="24"/>
      <c r="J476" s="187"/>
      <c r="K476" s="187"/>
      <c r="L476" s="187"/>
      <c r="M476" s="188"/>
      <c r="FS476"/>
      <c r="FT476"/>
      <c r="FU476"/>
      <c r="FV476"/>
      <c r="FW476"/>
      <c r="FX476"/>
      <c r="FY476"/>
      <c r="FZ476"/>
      <c r="GA476"/>
      <c r="GB476"/>
      <c r="GC476"/>
      <c r="GD476"/>
      <c r="GE476"/>
      <c r="GF476"/>
      <c r="GG476"/>
      <c r="GH476"/>
      <c r="GI476"/>
      <c r="GJ476"/>
      <c r="GK476"/>
      <c r="GL476"/>
      <c r="GM476"/>
      <c r="GN476"/>
      <c r="GO476"/>
      <c r="GP476"/>
      <c r="GQ476"/>
      <c r="GR476"/>
      <c r="GS476"/>
      <c r="GT476"/>
      <c r="GU476"/>
      <c r="GV476"/>
      <c r="GW476"/>
      <c r="GX476"/>
      <c r="GY476"/>
      <c r="GZ476"/>
      <c r="HA476"/>
      <c r="HB476"/>
    </row>
    <row r="477" spans="1:210" ht="15.75" customHeight="1" x14ac:dyDescent="0.25">
      <c r="A477" s="199"/>
      <c r="B477" s="275"/>
      <c r="C477" s="468" t="s">
        <v>235</v>
      </c>
      <c r="D477" s="468"/>
      <c r="E477" s="468"/>
      <c r="F477" s="390" t="s">
        <v>71</v>
      </c>
      <c r="G477" s="206"/>
      <c r="H477" s="48"/>
      <c r="I477" s="24"/>
      <c r="J477" s="187"/>
      <c r="K477" s="187"/>
      <c r="L477" s="187"/>
      <c r="M477" s="188"/>
      <c r="FS477"/>
      <c r="FT477"/>
      <c r="FU477"/>
      <c r="FV477"/>
      <c r="FW477"/>
      <c r="FX477"/>
      <c r="FY477"/>
      <c r="FZ477"/>
      <c r="GA477"/>
      <c r="GB477"/>
      <c r="GC477"/>
      <c r="GD477"/>
      <c r="GE477"/>
      <c r="GF477"/>
      <c r="GG477"/>
      <c r="GH477"/>
      <c r="GI477"/>
      <c r="GJ477"/>
      <c r="GK477"/>
      <c r="GL477"/>
      <c r="GM477"/>
      <c r="GN477"/>
      <c r="GO477"/>
      <c r="GP477"/>
      <c r="GQ477"/>
      <c r="GR477"/>
      <c r="GS477"/>
      <c r="GT477"/>
      <c r="GU477"/>
      <c r="GV477"/>
      <c r="GW477"/>
      <c r="GX477"/>
      <c r="GY477"/>
      <c r="GZ477"/>
      <c r="HA477"/>
      <c r="HB477"/>
    </row>
    <row r="478" spans="1:210" ht="15.75" customHeight="1" x14ac:dyDescent="0.25">
      <c r="A478" s="199"/>
      <c r="B478" s="275"/>
      <c r="C478" s="212"/>
      <c r="D478" s="200"/>
      <c r="E478" s="201"/>
      <c r="F478" s="407"/>
      <c r="G478" s="206"/>
      <c r="H478" s="48"/>
      <c r="I478" s="24"/>
      <c r="J478" s="187"/>
      <c r="K478" s="187"/>
      <c r="L478" s="187"/>
      <c r="M478" s="188"/>
      <c r="FS478"/>
      <c r="FT478"/>
      <c r="FU478"/>
      <c r="FV478"/>
      <c r="FW478"/>
      <c r="FX478"/>
      <c r="FY478"/>
      <c r="FZ478"/>
      <c r="GA478"/>
      <c r="GB478"/>
      <c r="GC478"/>
      <c r="GD478"/>
      <c r="GE478"/>
      <c r="GF478"/>
      <c r="GG478"/>
      <c r="GH478"/>
      <c r="GI478"/>
      <c r="GJ478"/>
      <c r="GK478"/>
      <c r="GL478"/>
      <c r="GM478"/>
      <c r="GN478"/>
      <c r="GO478"/>
      <c r="GP478"/>
      <c r="GQ478"/>
      <c r="GR478"/>
      <c r="GS478"/>
      <c r="GT478"/>
      <c r="GU478"/>
      <c r="GV478"/>
      <c r="GW478"/>
      <c r="GX478"/>
      <c r="GY478"/>
      <c r="GZ478"/>
      <c r="HA478"/>
      <c r="HB478"/>
    </row>
    <row r="479" spans="1:210" ht="15.75" customHeight="1" x14ac:dyDescent="0.25">
      <c r="A479" s="199"/>
      <c r="B479" s="275"/>
      <c r="C479" s="468" t="s">
        <v>197</v>
      </c>
      <c r="D479" s="468"/>
      <c r="E479" s="468"/>
      <c r="F479" s="390" t="s">
        <v>71</v>
      </c>
      <c r="G479" s="206"/>
      <c r="H479" s="48"/>
      <c r="I479" s="24"/>
      <c r="J479" s="187"/>
      <c r="K479" s="187"/>
      <c r="L479" s="187"/>
      <c r="M479" s="188"/>
      <c r="FS479"/>
      <c r="FT479"/>
      <c r="FU479"/>
      <c r="FV479"/>
      <c r="FW479"/>
      <c r="FX479"/>
      <c r="FY479"/>
      <c r="FZ479"/>
      <c r="GA479"/>
      <c r="GB479"/>
      <c r="GC479"/>
      <c r="GD479"/>
      <c r="GE479"/>
      <c r="GF479"/>
      <c r="GG479"/>
      <c r="GH479"/>
      <c r="GI479"/>
      <c r="GJ479"/>
      <c r="GK479"/>
      <c r="GL479"/>
      <c r="GM479"/>
      <c r="GN479"/>
      <c r="GO479"/>
      <c r="GP479"/>
      <c r="GQ479"/>
      <c r="GR479"/>
      <c r="GS479"/>
      <c r="GT479"/>
      <c r="GU479"/>
      <c r="GV479"/>
      <c r="GW479"/>
      <c r="GX479"/>
      <c r="GY479"/>
      <c r="GZ479"/>
      <c r="HA479"/>
      <c r="HB479"/>
    </row>
    <row r="480" spans="1:210" ht="15.75" customHeight="1" x14ac:dyDescent="0.25">
      <c r="A480" s="199"/>
      <c r="B480" s="275"/>
      <c r="C480" s="212"/>
      <c r="D480" s="200"/>
      <c r="E480" s="201"/>
      <c r="F480" s="407"/>
      <c r="G480" s="206"/>
      <c r="H480" s="48"/>
      <c r="I480" s="24"/>
      <c r="J480" s="187"/>
      <c r="K480" s="187"/>
      <c r="L480" s="187"/>
      <c r="M480" s="188"/>
      <c r="FS480"/>
      <c r="FT480"/>
      <c r="FU480"/>
      <c r="FV480"/>
      <c r="FW480"/>
      <c r="FX480"/>
      <c r="FY480"/>
      <c r="FZ480"/>
      <c r="GA480"/>
      <c r="GB480"/>
      <c r="GC480"/>
      <c r="GD480"/>
      <c r="GE480"/>
      <c r="GF480"/>
      <c r="GG480"/>
      <c r="GH480"/>
      <c r="GI480"/>
      <c r="GJ480"/>
      <c r="GK480"/>
      <c r="GL480"/>
      <c r="GM480"/>
      <c r="GN480"/>
      <c r="GO480"/>
      <c r="GP480"/>
      <c r="GQ480"/>
      <c r="GR480"/>
      <c r="GS480"/>
      <c r="GT480"/>
      <c r="GU480"/>
      <c r="GV480"/>
      <c r="GW480"/>
      <c r="GX480"/>
      <c r="GY480"/>
      <c r="GZ480"/>
      <c r="HA480"/>
      <c r="HB480"/>
    </row>
    <row r="481" spans="1:210" ht="30.95" customHeight="1" x14ac:dyDescent="0.25">
      <c r="A481" s="199"/>
      <c r="B481" s="275"/>
      <c r="C481" s="469" t="s">
        <v>198</v>
      </c>
      <c r="D481" s="468"/>
      <c r="E481" s="468"/>
      <c r="F481" s="390" t="s">
        <v>71</v>
      </c>
      <c r="G481" s="206"/>
      <c r="H481" s="48"/>
      <c r="I481" s="24"/>
      <c r="J481" s="187"/>
      <c r="K481" s="187"/>
      <c r="L481" s="187"/>
      <c r="M481" s="188"/>
      <c r="FS481"/>
      <c r="FT481"/>
      <c r="FU481"/>
      <c r="FV481"/>
      <c r="FW481"/>
      <c r="FX481"/>
      <c r="FY481"/>
      <c r="FZ481"/>
      <c r="GA481"/>
      <c r="GB481"/>
      <c r="GC481"/>
      <c r="GD481"/>
      <c r="GE481"/>
      <c r="GF481"/>
      <c r="GG481"/>
      <c r="GH481"/>
      <c r="GI481"/>
      <c r="GJ481"/>
      <c r="GK481"/>
      <c r="GL481"/>
      <c r="GM481"/>
      <c r="GN481"/>
      <c r="GO481"/>
      <c r="GP481"/>
      <c r="GQ481"/>
      <c r="GR481"/>
      <c r="GS481"/>
      <c r="GT481"/>
      <c r="GU481"/>
      <c r="GV481"/>
      <c r="GW481"/>
      <c r="GX481"/>
      <c r="GY481"/>
      <c r="GZ481"/>
      <c r="HA481"/>
      <c r="HB481"/>
    </row>
    <row r="482" spans="1:210" ht="15.75" customHeight="1" x14ac:dyDescent="0.25">
      <c r="A482" s="199"/>
      <c r="B482" s="275"/>
      <c r="C482" s="212"/>
      <c r="D482" s="200"/>
      <c r="E482" s="201"/>
      <c r="F482" s="407"/>
      <c r="G482" s="206"/>
      <c r="H482" s="48"/>
      <c r="I482" s="24"/>
      <c r="J482" s="187"/>
      <c r="K482" s="187"/>
      <c r="L482" s="187"/>
      <c r="M482" s="188"/>
      <c r="FS482"/>
      <c r="FT482"/>
      <c r="FU482"/>
      <c r="FV482"/>
      <c r="FW482"/>
      <c r="FX482"/>
      <c r="FY482"/>
      <c r="FZ482"/>
      <c r="GA482"/>
      <c r="GB482"/>
      <c r="GC482"/>
      <c r="GD482"/>
      <c r="GE482"/>
      <c r="GF482"/>
      <c r="GG482"/>
      <c r="GH482"/>
      <c r="GI482"/>
      <c r="GJ482"/>
      <c r="GK482"/>
      <c r="GL482"/>
      <c r="GM482"/>
      <c r="GN482"/>
      <c r="GO482"/>
      <c r="GP482"/>
      <c r="GQ482"/>
      <c r="GR482"/>
      <c r="GS482"/>
      <c r="GT482"/>
      <c r="GU482"/>
      <c r="GV482"/>
      <c r="GW482"/>
      <c r="GX482"/>
      <c r="GY482"/>
      <c r="GZ482"/>
      <c r="HA482"/>
      <c r="HB482"/>
    </row>
    <row r="483" spans="1:210" ht="30.95" customHeight="1" x14ac:dyDescent="0.25">
      <c r="A483" s="199"/>
      <c r="B483" s="275"/>
      <c r="C483" s="468" t="s">
        <v>237</v>
      </c>
      <c r="D483" s="468"/>
      <c r="E483" s="468"/>
      <c r="F483" s="390" t="s">
        <v>71</v>
      </c>
      <c r="G483" s="206"/>
      <c r="H483" s="48"/>
      <c r="I483" s="24"/>
      <c r="J483" s="187"/>
      <c r="K483" s="187"/>
      <c r="L483" s="187"/>
      <c r="M483" s="188"/>
      <c r="FS483"/>
      <c r="FT483"/>
      <c r="FU483"/>
      <c r="FV483"/>
      <c r="FW483"/>
      <c r="FX483"/>
      <c r="FY483"/>
      <c r="FZ483"/>
      <c r="GA483"/>
      <c r="GB483"/>
      <c r="GC483"/>
      <c r="GD483"/>
      <c r="GE483"/>
      <c r="GF483"/>
      <c r="GG483"/>
      <c r="GH483"/>
      <c r="GI483"/>
      <c r="GJ483"/>
      <c r="GK483"/>
      <c r="GL483"/>
      <c r="GM483"/>
      <c r="GN483"/>
      <c r="GO483"/>
      <c r="GP483"/>
      <c r="GQ483"/>
      <c r="GR483"/>
      <c r="GS483"/>
      <c r="GT483"/>
      <c r="GU483"/>
      <c r="GV483"/>
      <c r="GW483"/>
      <c r="GX483"/>
      <c r="GY483"/>
      <c r="GZ483"/>
      <c r="HA483"/>
      <c r="HB483"/>
    </row>
    <row r="484" spans="1:210" ht="15.75" customHeight="1" x14ac:dyDescent="0.25">
      <c r="A484" s="199"/>
      <c r="B484" s="275"/>
      <c r="C484" s="452"/>
      <c r="D484" s="452"/>
      <c r="E484" s="452"/>
      <c r="F484" s="407"/>
      <c r="G484" s="206"/>
      <c r="H484" s="48"/>
      <c r="I484" s="24"/>
      <c r="J484" s="187"/>
      <c r="K484" s="187"/>
      <c r="L484" s="187"/>
      <c r="M484" s="188"/>
      <c r="FS484"/>
      <c r="FT484"/>
      <c r="FU484"/>
      <c r="FV484"/>
      <c r="FW484"/>
      <c r="FX484"/>
      <c r="FY484"/>
      <c r="FZ484"/>
      <c r="GA484"/>
      <c r="GB484"/>
      <c r="GC484"/>
      <c r="GD484"/>
      <c r="GE484"/>
      <c r="GF484"/>
      <c r="GG484"/>
      <c r="GH484"/>
      <c r="GI484"/>
      <c r="GJ484"/>
      <c r="GK484"/>
      <c r="GL484"/>
      <c r="GM484"/>
      <c r="GN484"/>
      <c r="GO484"/>
      <c r="GP484"/>
      <c r="GQ484"/>
      <c r="GR484"/>
      <c r="GS484"/>
      <c r="GT484"/>
      <c r="GU484"/>
      <c r="GV484"/>
      <c r="GW484"/>
      <c r="GX484"/>
      <c r="GY484"/>
      <c r="GZ484"/>
      <c r="HA484"/>
      <c r="HB484"/>
    </row>
    <row r="485" spans="1:210" ht="15.75" customHeight="1" x14ac:dyDescent="0.25">
      <c r="A485" s="199"/>
      <c r="B485" s="275"/>
      <c r="C485" s="468" t="s">
        <v>280</v>
      </c>
      <c r="D485" s="468"/>
      <c r="E485" s="468"/>
      <c r="F485" s="390" t="s">
        <v>71</v>
      </c>
      <c r="G485" s="206"/>
      <c r="H485" s="48"/>
      <c r="I485" s="24"/>
      <c r="J485" s="187"/>
      <c r="K485" s="187"/>
      <c r="L485" s="187"/>
      <c r="M485" s="188"/>
      <c r="FS485"/>
      <c r="FT485"/>
      <c r="FU485"/>
      <c r="FV485"/>
      <c r="FW485"/>
      <c r="FX485"/>
      <c r="FY485"/>
      <c r="FZ485"/>
      <c r="GA485"/>
      <c r="GB485"/>
      <c r="GC485"/>
      <c r="GD485"/>
      <c r="GE485"/>
      <c r="GF485"/>
      <c r="GG485"/>
      <c r="GH485"/>
      <c r="GI485"/>
      <c r="GJ485"/>
      <c r="GK485"/>
      <c r="GL485"/>
      <c r="GM485"/>
      <c r="GN485"/>
      <c r="GO485"/>
      <c r="GP485"/>
      <c r="GQ485"/>
      <c r="GR485"/>
      <c r="GS485"/>
      <c r="GT485"/>
      <c r="GU485"/>
      <c r="GV485"/>
      <c r="GW485"/>
      <c r="GX485"/>
      <c r="GY485"/>
      <c r="GZ485"/>
      <c r="HA485"/>
      <c r="HB485"/>
    </row>
    <row r="486" spans="1:210" ht="15.75" customHeight="1" x14ac:dyDescent="0.25">
      <c r="A486" s="199"/>
      <c r="B486" s="178"/>
      <c r="C486" s="179"/>
      <c r="D486" s="179"/>
      <c r="E486" s="180"/>
      <c r="F486" s="408"/>
      <c r="G486" s="198"/>
      <c r="H486" s="286">
        <f>+IF(AND(F473="DA",F475="DA",F477="DA",F479="DA",F481="DA",F485="DA",F483="DA"),1,0)</f>
        <v>1</v>
      </c>
      <c r="I486" s="25"/>
      <c r="J486" s="187"/>
      <c r="K486" s="187"/>
      <c r="L486" s="187"/>
      <c r="M486" s="188"/>
      <c r="FS486"/>
      <c r="FT486"/>
      <c r="FU486"/>
      <c r="FV486"/>
      <c r="FW486"/>
      <c r="FX486"/>
      <c r="FY486"/>
      <c r="FZ486"/>
      <c r="GA486"/>
      <c r="GB486"/>
      <c r="GC486"/>
      <c r="GD486"/>
      <c r="GE486"/>
      <c r="GF486"/>
      <c r="GG486"/>
      <c r="GH486"/>
      <c r="GI486"/>
      <c r="GJ486"/>
      <c r="GK486"/>
      <c r="GL486"/>
      <c r="GM486"/>
      <c r="GN486"/>
      <c r="GO486"/>
      <c r="GP486"/>
      <c r="GQ486"/>
      <c r="GR486"/>
      <c r="GS486"/>
      <c r="GT486"/>
      <c r="GU486"/>
      <c r="GV486"/>
      <c r="GW486"/>
      <c r="GX486"/>
      <c r="GY486"/>
      <c r="GZ486"/>
      <c r="HA486"/>
      <c r="HB486"/>
    </row>
    <row r="487" spans="1:210" s="35" customFormat="1" ht="15" customHeight="1" x14ac:dyDescent="0.25">
      <c r="A487" s="207"/>
      <c r="B487" s="208"/>
      <c r="C487" s="208"/>
      <c r="D487" s="208"/>
      <c r="E487" s="209"/>
      <c r="F487" s="409"/>
      <c r="G487" s="211"/>
      <c r="H487" s="246"/>
      <c r="I487" s="187"/>
      <c r="J487" s="187"/>
      <c r="K487" s="187"/>
      <c r="L487" s="187"/>
      <c r="M487" s="188"/>
    </row>
    <row r="488" spans="1:210" s="55" customFormat="1" x14ac:dyDescent="0.25">
      <c r="A488" s="12"/>
      <c r="B488" s="12"/>
      <c r="C488" s="12"/>
      <c r="D488" s="95"/>
      <c r="E488" s="12"/>
      <c r="F488" s="103"/>
      <c r="G488" s="11"/>
      <c r="H488" s="247"/>
      <c r="I488" s="11"/>
      <c r="J488" s="11"/>
      <c r="K488" s="11"/>
      <c r="L488" s="11"/>
      <c r="M488" s="3"/>
    </row>
    <row r="489" spans="1:210" s="55" customFormat="1" x14ac:dyDescent="0.25">
      <c r="A489" s="12"/>
      <c r="B489" s="12"/>
      <c r="C489" s="12"/>
      <c r="D489" s="95"/>
      <c r="E489" s="12"/>
      <c r="F489" s="103"/>
      <c r="G489" s="11"/>
      <c r="H489" s="247"/>
      <c r="I489" s="11"/>
      <c r="J489" s="11"/>
      <c r="K489" s="11"/>
      <c r="L489" s="11"/>
      <c r="M489" s="3"/>
    </row>
    <row r="490" spans="1:210" s="55" customFormat="1" x14ac:dyDescent="0.25">
      <c r="A490" s="12"/>
      <c r="B490" s="12"/>
      <c r="C490" s="12"/>
      <c r="D490" s="95"/>
      <c r="E490" s="12"/>
      <c r="F490" s="103"/>
      <c r="G490" s="11"/>
      <c r="H490" s="247"/>
      <c r="I490" s="11"/>
      <c r="J490" s="11"/>
      <c r="K490" s="11"/>
      <c r="L490" s="11"/>
      <c r="M490" s="3"/>
    </row>
    <row r="491" spans="1:210" s="55" customFormat="1" x14ac:dyDescent="0.25">
      <c r="A491" s="12"/>
      <c r="B491" s="12"/>
      <c r="C491" s="12"/>
      <c r="D491" s="95"/>
      <c r="E491" s="12"/>
      <c r="F491" s="103"/>
      <c r="G491" s="11"/>
      <c r="H491" s="247"/>
      <c r="I491" s="11"/>
      <c r="J491" s="11"/>
      <c r="K491" s="11"/>
      <c r="L491" s="11"/>
      <c r="M491" s="3"/>
    </row>
    <row r="492" spans="1:210" s="55" customFormat="1" x14ac:dyDescent="0.25">
      <c r="A492" s="12"/>
      <c r="B492" s="12"/>
      <c r="C492" s="12"/>
      <c r="D492" s="95"/>
      <c r="E492" s="12"/>
      <c r="F492" s="103"/>
      <c r="G492" s="11"/>
      <c r="H492" s="247"/>
      <c r="I492" s="11"/>
      <c r="J492" s="11"/>
      <c r="K492" s="11"/>
      <c r="L492" s="11"/>
      <c r="M492" s="3"/>
    </row>
    <row r="493" spans="1:210" s="55" customFormat="1" x14ac:dyDescent="0.25">
      <c r="A493" s="12"/>
      <c r="B493" s="12"/>
      <c r="C493" s="12"/>
      <c r="D493" s="95"/>
      <c r="E493" s="12"/>
      <c r="F493" s="103"/>
      <c r="G493" s="11"/>
      <c r="H493" s="247"/>
      <c r="I493" s="11"/>
      <c r="J493" s="11"/>
      <c r="K493" s="11"/>
      <c r="L493" s="11"/>
      <c r="M493" s="3"/>
    </row>
    <row r="494" spans="1:210" s="55" customFormat="1" x14ac:dyDescent="0.25">
      <c r="A494" s="12"/>
      <c r="B494" s="12"/>
      <c r="C494" s="12"/>
      <c r="D494" s="95"/>
      <c r="E494" s="12"/>
      <c r="F494" s="103"/>
      <c r="G494" s="11"/>
      <c r="H494" s="247"/>
      <c r="I494" s="11"/>
      <c r="J494" s="11"/>
      <c r="K494" s="11"/>
      <c r="L494" s="11"/>
      <c r="M494" s="3"/>
    </row>
    <row r="495" spans="1:210" s="55" customFormat="1" x14ac:dyDescent="0.25">
      <c r="A495" s="12"/>
      <c r="B495" s="12"/>
      <c r="C495" s="12"/>
      <c r="D495" s="95"/>
      <c r="E495" s="12"/>
      <c r="F495" s="103"/>
      <c r="G495" s="11"/>
      <c r="H495" s="247"/>
      <c r="I495" s="11"/>
      <c r="J495" s="11"/>
      <c r="K495" s="11"/>
      <c r="L495" s="11"/>
      <c r="M495" s="3"/>
    </row>
    <row r="496" spans="1:210" s="55" customFormat="1" x14ac:dyDescent="0.25">
      <c r="A496" s="12"/>
      <c r="B496" s="12"/>
      <c r="C496" s="12"/>
      <c r="D496" s="95"/>
      <c r="E496" s="12"/>
      <c r="F496" s="103"/>
      <c r="G496" s="11"/>
      <c r="H496" s="247"/>
      <c r="I496" s="11"/>
      <c r="J496" s="11"/>
      <c r="K496" s="11"/>
      <c r="L496" s="11"/>
      <c r="M496" s="3"/>
    </row>
    <row r="497" spans="1:13" s="55" customFormat="1" x14ac:dyDescent="0.25">
      <c r="A497" s="12"/>
      <c r="B497" s="12"/>
      <c r="C497" s="12"/>
      <c r="D497" s="95"/>
      <c r="E497" s="12"/>
      <c r="F497" s="103"/>
      <c r="G497" s="11"/>
      <c r="H497" s="247"/>
      <c r="I497" s="11"/>
      <c r="J497" s="11"/>
      <c r="K497" s="11"/>
      <c r="L497" s="11"/>
      <c r="M497" s="3"/>
    </row>
    <row r="498" spans="1:13" s="55" customFormat="1" x14ac:dyDescent="0.25">
      <c r="A498" s="12"/>
      <c r="B498" s="12"/>
      <c r="C498" s="12"/>
      <c r="D498" s="95"/>
      <c r="E498" s="12"/>
      <c r="F498" s="103"/>
      <c r="G498" s="11"/>
      <c r="H498" s="247"/>
      <c r="I498" s="11"/>
      <c r="J498" s="11"/>
      <c r="K498" s="11"/>
      <c r="L498" s="11"/>
      <c r="M498" s="3"/>
    </row>
    <row r="499" spans="1:13" s="55" customFormat="1" x14ac:dyDescent="0.25">
      <c r="A499" s="12"/>
      <c r="B499" s="12"/>
      <c r="C499" s="12"/>
      <c r="D499" s="95"/>
      <c r="E499" s="12"/>
      <c r="F499" s="103"/>
      <c r="G499" s="11"/>
      <c r="H499" s="247"/>
      <c r="I499" s="11"/>
      <c r="J499" s="11"/>
      <c r="K499" s="11"/>
      <c r="L499" s="11"/>
      <c r="M499" s="3"/>
    </row>
    <row r="500" spans="1:13" s="55" customFormat="1" x14ac:dyDescent="0.25">
      <c r="A500" s="12"/>
      <c r="B500" s="12"/>
      <c r="C500" s="12"/>
      <c r="D500" s="95"/>
      <c r="E500" s="12"/>
      <c r="F500" s="103"/>
      <c r="G500" s="11"/>
      <c r="H500" s="247"/>
      <c r="I500" s="11"/>
      <c r="J500" s="11"/>
      <c r="K500" s="11"/>
      <c r="L500" s="11"/>
      <c r="M500" s="3"/>
    </row>
    <row r="501" spans="1:13" s="55" customFormat="1" x14ac:dyDescent="0.25">
      <c r="A501" s="12"/>
      <c r="B501" s="12"/>
      <c r="C501" s="12"/>
      <c r="D501" s="95"/>
      <c r="E501" s="12"/>
      <c r="F501" s="103"/>
      <c r="G501" s="11"/>
      <c r="H501" s="247"/>
      <c r="I501" s="11"/>
      <c r="J501" s="11"/>
      <c r="K501" s="11"/>
      <c r="L501" s="11"/>
      <c r="M501" s="3"/>
    </row>
    <row r="502" spans="1:13" s="55" customFormat="1" x14ac:dyDescent="0.25">
      <c r="A502" s="12"/>
      <c r="B502" s="12"/>
      <c r="C502" s="12"/>
      <c r="D502" s="95"/>
      <c r="E502" s="12"/>
      <c r="F502" s="103"/>
      <c r="G502" s="11"/>
      <c r="H502" s="247"/>
      <c r="I502" s="11"/>
      <c r="J502" s="11"/>
      <c r="K502" s="11"/>
      <c r="L502" s="11"/>
      <c r="M502" s="3"/>
    </row>
    <row r="503" spans="1:13" s="55" customFormat="1" x14ac:dyDescent="0.25">
      <c r="A503" s="12"/>
      <c r="B503" s="12"/>
      <c r="C503" s="12"/>
      <c r="D503" s="95"/>
      <c r="E503" s="12"/>
      <c r="F503" s="103"/>
      <c r="G503" s="11"/>
      <c r="H503" s="247"/>
      <c r="I503" s="11"/>
      <c r="J503" s="11"/>
      <c r="K503" s="11"/>
      <c r="L503" s="11"/>
      <c r="M503" s="3"/>
    </row>
    <row r="504" spans="1:13" s="55" customFormat="1" x14ac:dyDescent="0.25">
      <c r="A504" s="12"/>
      <c r="B504" s="12"/>
      <c r="C504" s="12"/>
      <c r="D504" s="95"/>
      <c r="E504" s="12"/>
      <c r="F504" s="103"/>
      <c r="G504" s="11"/>
      <c r="H504" s="247"/>
      <c r="I504" s="11"/>
      <c r="J504" s="11"/>
      <c r="K504" s="11"/>
      <c r="L504" s="11"/>
      <c r="M504" s="3"/>
    </row>
    <row r="505" spans="1:13" s="55" customFormat="1" x14ac:dyDescent="0.25">
      <c r="A505" s="12"/>
      <c r="B505" s="12"/>
      <c r="C505" s="12"/>
      <c r="D505" s="95"/>
      <c r="E505" s="12"/>
      <c r="F505" s="103"/>
      <c r="G505" s="11"/>
      <c r="H505" s="247"/>
      <c r="I505" s="11"/>
      <c r="J505" s="11"/>
      <c r="K505" s="11"/>
      <c r="L505" s="11"/>
      <c r="M505" s="3"/>
    </row>
    <row r="506" spans="1:13" s="55" customFormat="1" x14ac:dyDescent="0.25">
      <c r="A506" s="12"/>
      <c r="B506" s="12"/>
      <c r="C506" s="12"/>
      <c r="D506" s="95"/>
      <c r="E506" s="12"/>
      <c r="F506" s="103"/>
      <c r="G506" s="11"/>
      <c r="H506" s="247"/>
      <c r="I506" s="11"/>
      <c r="J506" s="11"/>
      <c r="K506" s="11"/>
      <c r="L506" s="11"/>
      <c r="M506" s="3"/>
    </row>
    <row r="507" spans="1:13" s="55" customFormat="1" x14ac:dyDescent="0.25">
      <c r="A507" s="12"/>
      <c r="B507" s="12"/>
      <c r="C507" s="12"/>
      <c r="D507" s="95"/>
      <c r="E507" s="12"/>
      <c r="F507" s="103"/>
      <c r="G507" s="11"/>
      <c r="H507" s="247"/>
      <c r="I507" s="11"/>
      <c r="J507" s="11"/>
      <c r="K507" s="11"/>
      <c r="L507" s="11"/>
      <c r="M507" s="3"/>
    </row>
    <row r="508" spans="1:13" s="55" customFormat="1" x14ac:dyDescent="0.25">
      <c r="A508" s="12"/>
      <c r="B508" s="12"/>
      <c r="C508" s="12"/>
      <c r="D508" s="95"/>
      <c r="E508" s="12"/>
      <c r="F508" s="103"/>
      <c r="G508" s="11"/>
      <c r="H508" s="247"/>
      <c r="I508" s="11"/>
      <c r="J508" s="11"/>
      <c r="K508" s="11"/>
      <c r="L508" s="11"/>
      <c r="M508" s="3"/>
    </row>
    <row r="509" spans="1:13" s="55" customFormat="1" x14ac:dyDescent="0.25">
      <c r="A509" s="12"/>
      <c r="B509" s="12"/>
      <c r="C509" s="12"/>
      <c r="D509" s="95"/>
      <c r="E509" s="12"/>
      <c r="F509" s="103"/>
      <c r="G509" s="11"/>
      <c r="H509" s="247"/>
      <c r="I509" s="11"/>
      <c r="J509" s="11"/>
      <c r="K509" s="11"/>
      <c r="L509" s="11"/>
      <c r="M509" s="3"/>
    </row>
    <row r="510" spans="1:13" s="55" customFormat="1" x14ac:dyDescent="0.25">
      <c r="A510" s="12"/>
      <c r="B510" s="12"/>
      <c r="C510" s="12"/>
      <c r="D510" s="95"/>
      <c r="E510" s="12"/>
      <c r="F510" s="103"/>
      <c r="G510" s="11"/>
      <c r="H510" s="247"/>
      <c r="I510" s="11"/>
      <c r="J510" s="11"/>
      <c r="K510" s="11"/>
      <c r="L510" s="11"/>
      <c r="M510" s="3"/>
    </row>
    <row r="511" spans="1:13" s="55" customFormat="1" x14ac:dyDescent="0.25">
      <c r="A511" s="12"/>
      <c r="B511" s="12"/>
      <c r="C511" s="12"/>
      <c r="D511" s="95"/>
      <c r="E511" s="12"/>
      <c r="F511" s="103"/>
      <c r="G511" s="11"/>
      <c r="H511" s="247"/>
      <c r="I511" s="11"/>
      <c r="J511" s="11"/>
      <c r="K511" s="11"/>
      <c r="L511" s="11"/>
      <c r="M511" s="3"/>
    </row>
    <row r="512" spans="1:13" s="55" customFormat="1" x14ac:dyDescent="0.25">
      <c r="A512" s="12"/>
      <c r="B512" s="12"/>
      <c r="C512" s="12"/>
      <c r="D512" s="95"/>
      <c r="E512" s="12"/>
      <c r="F512" s="103"/>
      <c r="G512" s="11"/>
      <c r="H512" s="247"/>
      <c r="I512" s="11"/>
      <c r="J512" s="11"/>
      <c r="K512" s="11"/>
      <c r="L512" s="11"/>
      <c r="M512" s="3"/>
    </row>
    <row r="513" spans="1:13" s="55" customFormat="1" x14ac:dyDescent="0.25">
      <c r="A513" s="12"/>
      <c r="B513" s="12"/>
      <c r="C513" s="12"/>
      <c r="D513" s="95"/>
      <c r="E513" s="12"/>
      <c r="F513" s="103"/>
      <c r="G513" s="11"/>
      <c r="H513" s="247"/>
      <c r="I513" s="11"/>
      <c r="J513" s="11"/>
      <c r="K513" s="11"/>
      <c r="L513" s="11"/>
      <c r="M513" s="3"/>
    </row>
    <row r="514" spans="1:13" s="55" customFormat="1" x14ac:dyDescent="0.25">
      <c r="A514" s="12"/>
      <c r="B514" s="12"/>
      <c r="C514" s="12"/>
      <c r="D514" s="95"/>
      <c r="E514" s="12"/>
      <c r="F514" s="103"/>
      <c r="G514" s="11"/>
      <c r="H514" s="247"/>
      <c r="I514" s="11"/>
      <c r="J514" s="11"/>
      <c r="K514" s="11"/>
      <c r="L514" s="11"/>
      <c r="M514" s="3"/>
    </row>
    <row r="515" spans="1:13" s="55" customFormat="1" x14ac:dyDescent="0.25">
      <c r="A515" s="12"/>
      <c r="B515" s="12"/>
      <c r="C515" s="12"/>
      <c r="D515" s="95"/>
      <c r="E515" s="12"/>
      <c r="F515" s="103"/>
      <c r="G515" s="11"/>
      <c r="H515" s="247"/>
      <c r="I515" s="11"/>
      <c r="J515" s="11"/>
      <c r="K515" s="11"/>
      <c r="L515" s="11"/>
      <c r="M515" s="3"/>
    </row>
    <row r="516" spans="1:13" s="55" customFormat="1" x14ac:dyDescent="0.25">
      <c r="A516" s="12"/>
      <c r="B516" s="12"/>
      <c r="C516" s="12"/>
      <c r="D516" s="95"/>
      <c r="E516" s="12"/>
      <c r="F516" s="103"/>
      <c r="G516" s="11"/>
      <c r="H516" s="247"/>
      <c r="I516" s="11"/>
      <c r="J516" s="11"/>
      <c r="K516" s="11"/>
      <c r="L516" s="11"/>
      <c r="M516" s="3"/>
    </row>
    <row r="517" spans="1:13" s="55" customFormat="1" x14ac:dyDescent="0.25">
      <c r="A517" s="12"/>
      <c r="B517" s="12"/>
      <c r="C517" s="12"/>
      <c r="D517" s="95"/>
      <c r="E517" s="12"/>
      <c r="F517" s="103"/>
      <c r="G517" s="11"/>
      <c r="H517" s="247"/>
      <c r="I517" s="11"/>
      <c r="J517" s="11"/>
      <c r="K517" s="11"/>
      <c r="L517" s="11"/>
      <c r="M517" s="3"/>
    </row>
    <row r="518" spans="1:13" s="55" customFormat="1" x14ac:dyDescent="0.25">
      <c r="A518" s="12"/>
      <c r="B518" s="12"/>
      <c r="C518" s="12"/>
      <c r="D518" s="95"/>
      <c r="E518" s="12"/>
      <c r="F518" s="103"/>
      <c r="G518" s="11"/>
      <c r="H518" s="247"/>
      <c r="I518" s="11"/>
      <c r="J518" s="11"/>
      <c r="K518" s="11"/>
      <c r="L518" s="11"/>
      <c r="M518" s="3"/>
    </row>
    <row r="519" spans="1:13" s="55" customFormat="1" x14ac:dyDescent="0.25">
      <c r="A519" s="12"/>
      <c r="B519" s="12"/>
      <c r="C519" s="12"/>
      <c r="D519" s="95"/>
      <c r="E519" s="12"/>
      <c r="F519" s="103"/>
      <c r="G519" s="11"/>
      <c r="H519" s="247"/>
      <c r="I519" s="11"/>
      <c r="J519" s="11"/>
      <c r="K519" s="11"/>
      <c r="L519" s="11"/>
      <c r="M519" s="3"/>
    </row>
    <row r="520" spans="1:13" s="55" customFormat="1" x14ac:dyDescent="0.25">
      <c r="A520" s="12"/>
      <c r="B520" s="12"/>
      <c r="C520" s="12"/>
      <c r="D520" s="95"/>
      <c r="E520" s="12"/>
      <c r="F520" s="103"/>
      <c r="G520" s="11"/>
      <c r="H520" s="247"/>
      <c r="I520" s="11"/>
      <c r="J520" s="11"/>
      <c r="K520" s="11"/>
      <c r="L520" s="11"/>
      <c r="M520" s="3"/>
    </row>
    <row r="521" spans="1:13" s="55" customFormat="1" x14ac:dyDescent="0.25">
      <c r="A521" s="12"/>
      <c r="B521" s="12"/>
      <c r="C521" s="12"/>
      <c r="D521" s="95"/>
      <c r="E521" s="12"/>
      <c r="F521" s="103"/>
      <c r="G521" s="11"/>
      <c r="H521" s="247"/>
      <c r="I521" s="11"/>
      <c r="J521" s="11"/>
      <c r="K521" s="11"/>
      <c r="L521" s="11"/>
      <c r="M521" s="3"/>
    </row>
    <row r="522" spans="1:13" s="55" customFormat="1" x14ac:dyDescent="0.25">
      <c r="A522" s="12"/>
      <c r="B522" s="12"/>
      <c r="C522" s="12"/>
      <c r="D522" s="95"/>
      <c r="E522" s="12"/>
      <c r="F522" s="103"/>
      <c r="G522" s="11"/>
      <c r="H522" s="247"/>
      <c r="I522" s="11"/>
      <c r="J522" s="11"/>
      <c r="K522" s="11"/>
      <c r="L522" s="11"/>
      <c r="M522" s="3"/>
    </row>
    <row r="523" spans="1:13" s="55" customFormat="1" x14ac:dyDescent="0.25">
      <c r="A523" s="12"/>
      <c r="B523" s="12"/>
      <c r="C523" s="12"/>
      <c r="D523" s="95"/>
      <c r="E523" s="12"/>
      <c r="F523" s="103"/>
      <c r="G523" s="11"/>
      <c r="H523" s="247"/>
      <c r="I523" s="11"/>
      <c r="J523" s="11"/>
      <c r="K523" s="11"/>
      <c r="L523" s="11"/>
      <c r="M523" s="3"/>
    </row>
    <row r="524" spans="1:13" s="55" customFormat="1" x14ac:dyDescent="0.25">
      <c r="A524" s="12"/>
      <c r="B524" s="12"/>
      <c r="C524" s="12"/>
      <c r="D524" s="95"/>
      <c r="E524" s="12"/>
      <c r="F524" s="103"/>
      <c r="G524" s="11"/>
      <c r="H524" s="247"/>
      <c r="I524" s="11"/>
      <c r="J524" s="11"/>
      <c r="K524" s="11"/>
      <c r="L524" s="11"/>
      <c r="M524" s="3"/>
    </row>
    <row r="525" spans="1:13" s="55" customFormat="1" x14ac:dyDescent="0.25">
      <c r="A525" s="12"/>
      <c r="B525" s="12"/>
      <c r="C525" s="12"/>
      <c r="D525" s="95"/>
      <c r="E525" s="12"/>
      <c r="F525" s="103"/>
      <c r="G525" s="11"/>
      <c r="H525" s="247"/>
      <c r="I525" s="11"/>
      <c r="J525" s="11"/>
      <c r="K525" s="11"/>
      <c r="L525" s="11"/>
      <c r="M525" s="3"/>
    </row>
    <row r="526" spans="1:13" s="55" customFormat="1" x14ac:dyDescent="0.25">
      <c r="A526" s="12"/>
      <c r="B526" s="12"/>
      <c r="C526" s="12"/>
      <c r="D526" s="95"/>
      <c r="E526" s="12"/>
      <c r="F526" s="103"/>
      <c r="G526" s="11"/>
      <c r="H526" s="247"/>
      <c r="I526" s="11"/>
      <c r="J526" s="11"/>
      <c r="K526" s="11"/>
      <c r="L526" s="11"/>
      <c r="M526" s="3"/>
    </row>
    <row r="527" spans="1:13" s="55" customFormat="1" x14ac:dyDescent="0.25">
      <c r="A527" s="12"/>
      <c r="B527" s="12"/>
      <c r="C527" s="12"/>
      <c r="D527" s="95"/>
      <c r="E527" s="12"/>
      <c r="F527" s="103"/>
      <c r="G527" s="11"/>
      <c r="H527" s="247"/>
      <c r="I527" s="11"/>
      <c r="J527" s="11"/>
      <c r="K527" s="11"/>
      <c r="L527" s="11"/>
      <c r="M527" s="3"/>
    </row>
    <row r="528" spans="1:13" s="55" customFormat="1" x14ac:dyDescent="0.25">
      <c r="A528" s="12"/>
      <c r="B528" s="12"/>
      <c r="C528" s="12"/>
      <c r="D528" s="95"/>
      <c r="E528" s="12"/>
      <c r="F528" s="103"/>
      <c r="G528" s="11"/>
      <c r="H528" s="247"/>
      <c r="I528" s="11"/>
      <c r="J528" s="11"/>
      <c r="K528" s="11"/>
      <c r="L528" s="11"/>
      <c r="M528" s="3"/>
    </row>
    <row r="529" spans="1:13" s="55" customFormat="1" x14ac:dyDescent="0.25">
      <c r="A529" s="12"/>
      <c r="B529" s="12"/>
      <c r="C529" s="12"/>
      <c r="D529" s="95"/>
      <c r="E529" s="12"/>
      <c r="F529" s="103"/>
      <c r="G529" s="11"/>
      <c r="H529" s="247"/>
      <c r="I529" s="11"/>
      <c r="J529" s="11"/>
      <c r="K529" s="11"/>
      <c r="L529" s="11"/>
      <c r="M529" s="3"/>
    </row>
    <row r="530" spans="1:13" s="55" customFormat="1" x14ac:dyDescent="0.25">
      <c r="A530" s="12"/>
      <c r="B530" s="12"/>
      <c r="C530" s="12"/>
      <c r="D530" s="95"/>
      <c r="E530" s="12"/>
      <c r="F530" s="103"/>
      <c r="G530" s="11"/>
      <c r="H530" s="247"/>
      <c r="I530" s="11"/>
      <c r="J530" s="11"/>
      <c r="K530" s="11"/>
      <c r="L530" s="11"/>
      <c r="M530" s="3"/>
    </row>
    <row r="531" spans="1:13" s="55" customFormat="1" x14ac:dyDescent="0.25">
      <c r="A531" s="12"/>
      <c r="B531" s="12"/>
      <c r="C531" s="12"/>
      <c r="D531" s="95"/>
      <c r="E531" s="12"/>
      <c r="F531" s="103"/>
      <c r="G531" s="11"/>
      <c r="H531" s="247"/>
      <c r="I531" s="11"/>
      <c r="J531" s="11"/>
      <c r="K531" s="11"/>
      <c r="L531" s="11"/>
      <c r="M531" s="3"/>
    </row>
    <row r="532" spans="1:13" s="55" customFormat="1" x14ac:dyDescent="0.25">
      <c r="A532" s="12"/>
      <c r="B532" s="12"/>
      <c r="C532" s="12"/>
      <c r="D532" s="95"/>
      <c r="E532" s="12"/>
      <c r="F532" s="103"/>
      <c r="G532" s="11"/>
      <c r="H532" s="247"/>
      <c r="I532" s="11"/>
      <c r="J532" s="11"/>
      <c r="K532" s="11"/>
      <c r="L532" s="11"/>
      <c r="M532" s="3"/>
    </row>
    <row r="533" spans="1:13" s="55" customFormat="1" x14ac:dyDescent="0.25">
      <c r="A533" s="12"/>
      <c r="B533" s="12"/>
      <c r="C533" s="12"/>
      <c r="D533" s="95"/>
      <c r="E533" s="12"/>
      <c r="F533" s="103"/>
      <c r="G533" s="11"/>
      <c r="H533" s="247"/>
      <c r="I533" s="11"/>
      <c r="J533" s="11"/>
      <c r="K533" s="11"/>
      <c r="L533" s="11"/>
      <c r="M533" s="3"/>
    </row>
    <row r="534" spans="1:13" s="55" customFormat="1" x14ac:dyDescent="0.25">
      <c r="A534" s="12"/>
      <c r="B534" s="12"/>
      <c r="C534" s="12"/>
      <c r="D534" s="95"/>
      <c r="E534" s="12"/>
      <c r="F534" s="103"/>
      <c r="G534" s="11"/>
      <c r="H534" s="247"/>
      <c r="I534" s="11"/>
      <c r="J534" s="11"/>
      <c r="K534" s="11"/>
      <c r="L534" s="11"/>
      <c r="M534" s="3"/>
    </row>
    <row r="535" spans="1:13" s="55" customFormat="1" x14ac:dyDescent="0.25">
      <c r="A535" s="12"/>
      <c r="B535" s="12"/>
      <c r="C535" s="12"/>
      <c r="D535" s="95"/>
      <c r="E535" s="12"/>
      <c r="F535" s="103"/>
      <c r="G535" s="11"/>
      <c r="H535" s="247"/>
      <c r="I535" s="11"/>
      <c r="J535" s="11"/>
      <c r="K535" s="11"/>
      <c r="L535" s="11"/>
      <c r="M535" s="3"/>
    </row>
    <row r="536" spans="1:13" s="55" customFormat="1" x14ac:dyDescent="0.25">
      <c r="A536" s="12"/>
      <c r="B536" s="12"/>
      <c r="C536" s="12"/>
      <c r="D536" s="95"/>
      <c r="E536" s="12"/>
      <c r="F536" s="103"/>
      <c r="G536" s="11"/>
      <c r="H536" s="247"/>
      <c r="I536" s="11"/>
      <c r="J536" s="11"/>
      <c r="K536" s="11"/>
      <c r="L536" s="11"/>
      <c r="M536" s="3"/>
    </row>
    <row r="537" spans="1:13" s="55" customFormat="1" x14ac:dyDescent="0.25">
      <c r="A537" s="12"/>
      <c r="B537" s="12"/>
      <c r="C537" s="12"/>
      <c r="D537" s="95"/>
      <c r="E537" s="12"/>
      <c r="F537" s="103"/>
      <c r="G537" s="11"/>
      <c r="H537" s="247"/>
      <c r="I537" s="11"/>
      <c r="J537" s="11"/>
      <c r="K537" s="11"/>
      <c r="L537" s="11"/>
      <c r="M537" s="3"/>
    </row>
    <row r="538" spans="1:13" s="55" customFormat="1" x14ac:dyDescent="0.25">
      <c r="A538" s="12"/>
      <c r="B538" s="12"/>
      <c r="C538" s="12"/>
      <c r="D538" s="95"/>
      <c r="E538" s="12"/>
      <c r="F538" s="103"/>
      <c r="G538" s="11"/>
      <c r="H538" s="247"/>
      <c r="I538" s="11"/>
      <c r="J538" s="11"/>
      <c r="K538" s="11"/>
      <c r="L538" s="11"/>
      <c r="M538" s="3"/>
    </row>
    <row r="539" spans="1:13" s="55" customFormat="1" x14ac:dyDescent="0.25">
      <c r="A539" s="12"/>
      <c r="B539" s="12"/>
      <c r="C539" s="12"/>
      <c r="D539" s="95"/>
      <c r="E539" s="12"/>
      <c r="F539" s="103"/>
      <c r="G539" s="11"/>
      <c r="H539" s="247"/>
      <c r="I539" s="11"/>
      <c r="J539" s="11"/>
      <c r="K539" s="11"/>
      <c r="L539" s="11"/>
      <c r="M539" s="3"/>
    </row>
    <row r="540" spans="1:13" s="55" customFormat="1" x14ac:dyDescent="0.25">
      <c r="A540" s="12"/>
      <c r="B540" s="12"/>
      <c r="C540" s="12"/>
      <c r="D540" s="95"/>
      <c r="E540" s="12"/>
      <c r="F540" s="103"/>
      <c r="G540" s="11"/>
      <c r="H540" s="247"/>
      <c r="I540" s="11"/>
      <c r="J540" s="11"/>
      <c r="K540" s="11"/>
      <c r="L540" s="11"/>
      <c r="M540" s="3"/>
    </row>
    <row r="541" spans="1:13" s="55" customFormat="1" x14ac:dyDescent="0.25">
      <c r="A541" s="12"/>
      <c r="B541" s="12"/>
      <c r="C541" s="12"/>
      <c r="D541" s="95"/>
      <c r="E541" s="12"/>
      <c r="F541" s="103"/>
      <c r="G541" s="11"/>
      <c r="H541" s="247"/>
      <c r="I541" s="11"/>
      <c r="J541" s="11"/>
      <c r="K541" s="11"/>
      <c r="L541" s="11"/>
      <c r="M541" s="3"/>
    </row>
    <row r="542" spans="1:13" s="55" customFormat="1" x14ac:dyDescent="0.25">
      <c r="A542" s="12"/>
      <c r="B542" s="12"/>
      <c r="C542" s="12"/>
      <c r="D542" s="95"/>
      <c r="E542" s="12"/>
      <c r="F542" s="103"/>
      <c r="G542" s="11"/>
      <c r="H542" s="247"/>
      <c r="I542" s="11"/>
      <c r="J542" s="11"/>
      <c r="K542" s="11"/>
      <c r="L542" s="11"/>
      <c r="M542" s="3"/>
    </row>
    <row r="543" spans="1:13" s="55" customFormat="1" x14ac:dyDescent="0.25">
      <c r="A543" s="12"/>
      <c r="B543" s="12"/>
      <c r="C543" s="12"/>
      <c r="D543" s="95"/>
      <c r="E543" s="12"/>
      <c r="F543" s="103"/>
      <c r="G543" s="11"/>
      <c r="H543" s="247"/>
      <c r="I543" s="11"/>
      <c r="J543" s="11"/>
      <c r="K543" s="11"/>
      <c r="L543" s="11"/>
      <c r="M543" s="3"/>
    </row>
    <row r="544" spans="1:13" s="55" customFormat="1" x14ac:dyDescent="0.25">
      <c r="A544" s="12"/>
      <c r="B544" s="12"/>
      <c r="C544" s="12"/>
      <c r="D544" s="95"/>
      <c r="E544" s="12"/>
      <c r="F544" s="103"/>
      <c r="G544" s="11"/>
      <c r="H544" s="247"/>
      <c r="I544" s="11"/>
      <c r="J544" s="11"/>
      <c r="K544" s="11"/>
      <c r="L544" s="11"/>
      <c r="M544" s="3"/>
    </row>
    <row r="545" spans="1:13" s="55" customFormat="1" x14ac:dyDescent="0.25">
      <c r="A545" s="12"/>
      <c r="B545" s="12"/>
      <c r="C545" s="12"/>
      <c r="D545" s="95"/>
      <c r="E545" s="12"/>
      <c r="F545" s="103"/>
      <c r="G545" s="11"/>
      <c r="H545" s="247"/>
      <c r="I545" s="11"/>
      <c r="J545" s="11"/>
      <c r="K545" s="11"/>
      <c r="L545" s="11"/>
      <c r="M545" s="3"/>
    </row>
    <row r="546" spans="1:13" s="55" customFormat="1" x14ac:dyDescent="0.25">
      <c r="A546" s="12"/>
      <c r="B546" s="12"/>
      <c r="C546" s="12"/>
      <c r="D546" s="95"/>
      <c r="E546" s="12"/>
      <c r="F546" s="103"/>
      <c r="G546" s="11"/>
      <c r="H546" s="247"/>
      <c r="I546" s="11"/>
      <c r="J546" s="11"/>
      <c r="K546" s="11"/>
      <c r="L546" s="11"/>
      <c r="M546" s="3"/>
    </row>
    <row r="547" spans="1:13" s="55" customFormat="1" x14ac:dyDescent="0.25">
      <c r="A547" s="12"/>
      <c r="B547" s="12"/>
      <c r="C547" s="12"/>
      <c r="D547" s="95"/>
      <c r="E547" s="12"/>
      <c r="F547" s="103"/>
      <c r="G547" s="11"/>
      <c r="H547" s="247"/>
      <c r="I547" s="11"/>
      <c r="J547" s="11"/>
      <c r="K547" s="11"/>
      <c r="L547" s="11"/>
      <c r="M547" s="3"/>
    </row>
    <row r="548" spans="1:13" s="55" customFormat="1" x14ac:dyDescent="0.25">
      <c r="A548" s="12"/>
      <c r="B548" s="12"/>
      <c r="C548" s="12"/>
      <c r="D548" s="95"/>
      <c r="E548" s="12"/>
      <c r="F548" s="103"/>
      <c r="G548" s="11"/>
      <c r="H548" s="247"/>
      <c r="I548" s="11"/>
      <c r="J548" s="11"/>
      <c r="K548" s="11"/>
      <c r="L548" s="11"/>
      <c r="M548" s="3"/>
    </row>
    <row r="549" spans="1:13" s="55" customFormat="1" x14ac:dyDescent="0.25">
      <c r="A549" s="12"/>
      <c r="B549" s="12"/>
      <c r="C549" s="12"/>
      <c r="D549" s="95"/>
      <c r="E549" s="12"/>
      <c r="F549" s="103"/>
      <c r="G549" s="11"/>
      <c r="H549" s="247"/>
      <c r="I549" s="11"/>
      <c r="J549" s="11"/>
      <c r="K549" s="11"/>
      <c r="L549" s="11"/>
      <c r="M549" s="3"/>
    </row>
    <row r="550" spans="1:13" s="55" customFormat="1" x14ac:dyDescent="0.25">
      <c r="A550" s="12"/>
      <c r="B550" s="12"/>
      <c r="C550" s="12"/>
      <c r="D550" s="95"/>
      <c r="E550" s="12"/>
      <c r="F550" s="103"/>
      <c r="G550" s="11"/>
      <c r="H550" s="247"/>
      <c r="I550" s="11"/>
      <c r="J550" s="11"/>
      <c r="K550" s="11"/>
      <c r="L550" s="11"/>
      <c r="M550" s="3"/>
    </row>
    <row r="551" spans="1:13" s="55" customFormat="1" x14ac:dyDescent="0.25">
      <c r="A551" s="12"/>
      <c r="B551" s="12"/>
      <c r="C551" s="12"/>
      <c r="D551" s="95"/>
      <c r="E551" s="12"/>
      <c r="F551" s="103"/>
      <c r="G551" s="11"/>
      <c r="H551" s="247"/>
      <c r="I551" s="11"/>
      <c r="J551" s="11"/>
      <c r="K551" s="11"/>
      <c r="L551" s="11"/>
      <c r="M551" s="3"/>
    </row>
    <row r="552" spans="1:13" s="55" customFormat="1" x14ac:dyDescent="0.25">
      <c r="A552" s="12"/>
      <c r="B552" s="12"/>
      <c r="C552" s="12"/>
      <c r="D552" s="95"/>
      <c r="E552" s="12"/>
      <c r="F552" s="103"/>
      <c r="G552" s="11"/>
      <c r="H552" s="247"/>
      <c r="I552" s="11"/>
      <c r="J552" s="11"/>
      <c r="K552" s="11"/>
      <c r="L552" s="11"/>
      <c r="M552" s="3"/>
    </row>
    <row r="553" spans="1:13" s="55" customFormat="1" x14ac:dyDescent="0.25">
      <c r="A553" s="12"/>
      <c r="B553" s="12"/>
      <c r="C553" s="12"/>
      <c r="D553" s="95"/>
      <c r="E553" s="12"/>
      <c r="F553" s="103"/>
      <c r="G553" s="11"/>
      <c r="H553" s="247"/>
      <c r="I553" s="11"/>
      <c r="J553" s="11"/>
      <c r="K553" s="11"/>
      <c r="L553" s="11"/>
      <c r="M553" s="3"/>
    </row>
    <row r="554" spans="1:13" s="55" customFormat="1" x14ac:dyDescent="0.25">
      <c r="A554" s="12"/>
      <c r="B554" s="12"/>
      <c r="C554" s="12"/>
      <c r="D554" s="95"/>
      <c r="E554" s="12"/>
      <c r="F554" s="103"/>
      <c r="G554" s="11"/>
      <c r="H554" s="247"/>
      <c r="I554" s="11"/>
      <c r="J554" s="11"/>
      <c r="K554" s="11"/>
      <c r="L554" s="11"/>
      <c r="M554" s="3"/>
    </row>
    <row r="555" spans="1:13" s="55" customFormat="1" x14ac:dyDescent="0.25">
      <c r="A555" s="12"/>
      <c r="B555" s="12"/>
      <c r="C555" s="12"/>
      <c r="D555" s="95"/>
      <c r="E555" s="12"/>
      <c r="F555" s="103"/>
      <c r="G555" s="11"/>
      <c r="H555" s="247"/>
      <c r="I555" s="11"/>
      <c r="J555" s="11"/>
      <c r="K555" s="11"/>
      <c r="L555" s="11"/>
      <c r="M555" s="3"/>
    </row>
    <row r="556" spans="1:13" s="55" customFormat="1" x14ac:dyDescent="0.25">
      <c r="A556" s="12"/>
      <c r="B556" s="12"/>
      <c r="C556" s="12"/>
      <c r="D556" s="95"/>
      <c r="E556" s="12"/>
      <c r="F556" s="103"/>
      <c r="G556" s="11"/>
      <c r="H556" s="247"/>
      <c r="I556" s="11"/>
      <c r="J556" s="11"/>
      <c r="K556" s="11"/>
      <c r="L556" s="11"/>
      <c r="M556" s="3"/>
    </row>
    <row r="557" spans="1:13" s="55" customFormat="1" x14ac:dyDescent="0.25">
      <c r="A557" s="12"/>
      <c r="B557" s="12"/>
      <c r="C557" s="12"/>
      <c r="D557" s="95"/>
      <c r="E557" s="12"/>
      <c r="F557" s="103"/>
      <c r="G557" s="11"/>
      <c r="H557" s="247"/>
      <c r="I557" s="11"/>
      <c r="J557" s="11"/>
      <c r="K557" s="11"/>
      <c r="L557" s="11"/>
      <c r="M557" s="3"/>
    </row>
    <row r="558" spans="1:13" s="55" customFormat="1" x14ac:dyDescent="0.25">
      <c r="A558" s="12"/>
      <c r="B558" s="12"/>
      <c r="C558" s="12"/>
      <c r="D558" s="95"/>
      <c r="E558" s="12"/>
      <c r="F558" s="103"/>
      <c r="G558" s="11"/>
      <c r="H558" s="247"/>
      <c r="I558" s="11"/>
      <c r="J558" s="11"/>
      <c r="K558" s="11"/>
      <c r="L558" s="11"/>
      <c r="M558" s="3"/>
    </row>
    <row r="559" spans="1:13" s="55" customFormat="1" x14ac:dyDescent="0.25">
      <c r="A559" s="12"/>
      <c r="B559" s="12"/>
      <c r="C559" s="12"/>
      <c r="D559" s="95"/>
      <c r="E559" s="12"/>
      <c r="F559" s="103"/>
      <c r="G559" s="11"/>
      <c r="H559" s="247"/>
      <c r="I559" s="11"/>
      <c r="J559" s="11"/>
      <c r="K559" s="11"/>
      <c r="L559" s="11"/>
      <c r="M559" s="3"/>
    </row>
    <row r="560" spans="1:13" s="55" customFormat="1" x14ac:dyDescent="0.25">
      <c r="A560" s="12"/>
      <c r="B560" s="12"/>
      <c r="C560" s="12"/>
      <c r="D560" s="95"/>
      <c r="E560" s="12"/>
      <c r="F560" s="103"/>
      <c r="G560" s="11"/>
      <c r="H560" s="247"/>
      <c r="I560" s="11"/>
      <c r="J560" s="11"/>
      <c r="K560" s="11"/>
      <c r="L560" s="11"/>
      <c r="M560" s="3"/>
    </row>
    <row r="561" spans="1:13" s="55" customFormat="1" x14ac:dyDescent="0.25">
      <c r="A561" s="12"/>
      <c r="B561" s="12"/>
      <c r="C561" s="12"/>
      <c r="D561" s="95"/>
      <c r="E561" s="12"/>
      <c r="F561" s="103"/>
      <c r="G561" s="11"/>
      <c r="H561" s="247"/>
      <c r="I561" s="11"/>
      <c r="J561" s="11"/>
      <c r="K561" s="11"/>
      <c r="L561" s="11"/>
      <c r="M561" s="3"/>
    </row>
    <row r="562" spans="1:13" s="55" customFormat="1" x14ac:dyDescent="0.25">
      <c r="A562" s="12"/>
      <c r="B562" s="12"/>
      <c r="C562" s="12"/>
      <c r="D562" s="95"/>
      <c r="E562" s="12"/>
      <c r="F562" s="103"/>
      <c r="G562" s="11"/>
      <c r="H562" s="247"/>
      <c r="I562" s="11"/>
      <c r="J562" s="11"/>
      <c r="K562" s="11"/>
      <c r="L562" s="11"/>
      <c r="M562" s="3"/>
    </row>
    <row r="563" spans="1:13" s="55" customFormat="1" x14ac:dyDescent="0.25">
      <c r="A563" s="12"/>
      <c r="B563" s="12"/>
      <c r="C563" s="12"/>
      <c r="D563" s="95"/>
      <c r="E563" s="12"/>
      <c r="F563" s="103"/>
      <c r="G563" s="11"/>
      <c r="H563" s="247"/>
      <c r="I563" s="11"/>
      <c r="J563" s="11"/>
      <c r="K563" s="11"/>
      <c r="L563" s="11"/>
      <c r="M563" s="3"/>
    </row>
    <row r="564" spans="1:13" s="55" customFormat="1" x14ac:dyDescent="0.25">
      <c r="A564" s="12"/>
      <c r="B564" s="12"/>
      <c r="C564" s="12"/>
      <c r="D564" s="95"/>
      <c r="E564" s="12"/>
      <c r="F564" s="103"/>
      <c r="G564" s="11"/>
      <c r="H564" s="247"/>
      <c r="I564" s="11"/>
      <c r="J564" s="11"/>
      <c r="K564" s="11"/>
      <c r="L564" s="11"/>
      <c r="M564" s="3"/>
    </row>
    <row r="565" spans="1:13" s="55" customFormat="1" x14ac:dyDescent="0.25">
      <c r="A565" s="12"/>
      <c r="B565" s="12"/>
      <c r="C565" s="12"/>
      <c r="D565" s="95"/>
      <c r="E565" s="12"/>
      <c r="F565" s="103"/>
      <c r="G565" s="11"/>
      <c r="H565" s="247"/>
      <c r="I565" s="11"/>
      <c r="J565" s="11"/>
      <c r="K565" s="11"/>
      <c r="L565" s="11"/>
      <c r="M565" s="3"/>
    </row>
    <row r="566" spans="1:13" s="55" customFormat="1" x14ac:dyDescent="0.25">
      <c r="A566" s="12"/>
      <c r="B566" s="12"/>
      <c r="C566" s="12"/>
      <c r="D566" s="95"/>
      <c r="E566" s="12"/>
      <c r="F566" s="103"/>
      <c r="G566" s="11"/>
      <c r="H566" s="247"/>
      <c r="I566" s="11"/>
      <c r="J566" s="11"/>
      <c r="K566" s="11"/>
      <c r="L566" s="11"/>
      <c r="M566" s="3"/>
    </row>
    <row r="567" spans="1:13" s="55" customFormat="1" x14ac:dyDescent="0.25">
      <c r="A567" s="12"/>
      <c r="B567" s="12"/>
      <c r="C567" s="12"/>
      <c r="D567" s="95"/>
      <c r="E567" s="12"/>
      <c r="F567" s="103"/>
      <c r="G567" s="11"/>
      <c r="H567" s="247"/>
      <c r="I567" s="11"/>
      <c r="J567" s="11"/>
      <c r="K567" s="11"/>
      <c r="L567" s="11"/>
      <c r="M567" s="3"/>
    </row>
    <row r="568" spans="1:13" s="55" customFormat="1" x14ac:dyDescent="0.25">
      <c r="A568" s="12"/>
      <c r="B568" s="12"/>
      <c r="C568" s="12"/>
      <c r="D568" s="95"/>
      <c r="E568" s="12"/>
      <c r="F568" s="103"/>
      <c r="G568" s="11"/>
      <c r="H568" s="247"/>
      <c r="I568" s="11"/>
      <c r="J568" s="11"/>
      <c r="K568" s="11"/>
      <c r="L568" s="11"/>
      <c r="M568" s="3"/>
    </row>
    <row r="569" spans="1:13" s="55" customFormat="1" x14ac:dyDescent="0.25">
      <c r="A569" s="12"/>
      <c r="B569" s="12"/>
      <c r="C569" s="12"/>
      <c r="D569" s="95"/>
      <c r="E569" s="12"/>
      <c r="F569" s="103"/>
      <c r="G569" s="11"/>
      <c r="H569" s="247"/>
      <c r="I569" s="11"/>
      <c r="J569" s="11"/>
      <c r="K569" s="11"/>
      <c r="L569" s="11"/>
      <c r="M569" s="3"/>
    </row>
    <row r="570" spans="1:13" s="55" customFormat="1" x14ac:dyDescent="0.25">
      <c r="A570" s="12"/>
      <c r="B570" s="12"/>
      <c r="C570" s="12"/>
      <c r="D570" s="95"/>
      <c r="E570" s="12"/>
      <c r="F570" s="103"/>
      <c r="G570" s="11"/>
      <c r="H570" s="247"/>
      <c r="I570" s="11"/>
      <c r="J570" s="11"/>
      <c r="K570" s="11"/>
      <c r="L570" s="11"/>
      <c r="M570" s="3"/>
    </row>
    <row r="571" spans="1:13" s="55" customFormat="1" x14ac:dyDescent="0.25">
      <c r="A571" s="12"/>
      <c r="B571" s="12"/>
      <c r="C571" s="12"/>
      <c r="D571" s="95"/>
      <c r="E571" s="12"/>
      <c r="F571" s="103"/>
      <c r="G571" s="11"/>
      <c r="H571" s="247"/>
      <c r="I571" s="11"/>
      <c r="J571" s="11"/>
      <c r="K571" s="11"/>
      <c r="L571" s="11"/>
      <c r="M571" s="3"/>
    </row>
    <row r="572" spans="1:13" s="55" customFormat="1" x14ac:dyDescent="0.25">
      <c r="A572" s="12"/>
      <c r="B572" s="12"/>
      <c r="C572" s="12"/>
      <c r="D572" s="95"/>
      <c r="E572" s="12"/>
      <c r="F572" s="103"/>
      <c r="G572" s="11"/>
      <c r="H572" s="247"/>
      <c r="I572" s="11"/>
      <c r="J572" s="11"/>
      <c r="K572" s="11"/>
      <c r="L572" s="11"/>
      <c r="M572" s="3"/>
    </row>
    <row r="573" spans="1:13" s="55" customFormat="1" x14ac:dyDescent="0.25">
      <c r="A573" s="12"/>
      <c r="B573" s="12"/>
      <c r="C573" s="12"/>
      <c r="D573" s="95"/>
      <c r="E573" s="12"/>
      <c r="F573" s="103"/>
      <c r="G573" s="11"/>
      <c r="H573" s="247"/>
      <c r="I573" s="11"/>
      <c r="J573" s="11"/>
      <c r="K573" s="11"/>
      <c r="L573" s="11"/>
      <c r="M573" s="3"/>
    </row>
    <row r="574" spans="1:13" s="55" customFormat="1" x14ac:dyDescent="0.25">
      <c r="A574" s="12"/>
      <c r="B574" s="12"/>
      <c r="C574" s="12"/>
      <c r="D574" s="95"/>
      <c r="E574" s="12"/>
      <c r="F574" s="103"/>
      <c r="G574" s="11"/>
      <c r="H574" s="247"/>
      <c r="I574" s="11"/>
      <c r="J574" s="11"/>
      <c r="K574" s="11"/>
      <c r="L574" s="11"/>
      <c r="M574" s="3"/>
    </row>
    <row r="575" spans="1:13" s="55" customFormat="1" x14ac:dyDescent="0.25">
      <c r="A575" s="12"/>
      <c r="B575" s="12"/>
      <c r="C575" s="12"/>
      <c r="D575" s="95"/>
      <c r="E575" s="12"/>
      <c r="F575" s="103"/>
      <c r="G575" s="11"/>
      <c r="H575" s="247"/>
      <c r="I575" s="11"/>
      <c r="J575" s="11"/>
      <c r="K575" s="11"/>
      <c r="L575" s="11"/>
      <c r="M575" s="3"/>
    </row>
    <row r="576" spans="1:13" s="55" customFormat="1" x14ac:dyDescent="0.25">
      <c r="A576" s="12"/>
      <c r="B576" s="12"/>
      <c r="C576" s="12"/>
      <c r="D576" s="95"/>
      <c r="E576" s="12"/>
      <c r="F576" s="103"/>
      <c r="G576" s="11"/>
      <c r="H576" s="247"/>
      <c r="I576" s="11"/>
      <c r="J576" s="11"/>
      <c r="K576" s="11"/>
      <c r="L576" s="11"/>
      <c r="M576" s="3"/>
    </row>
    <row r="577" spans="1:13" s="55" customFormat="1" x14ac:dyDescent="0.25">
      <c r="A577" s="12"/>
      <c r="B577" s="12"/>
      <c r="C577" s="12"/>
      <c r="D577" s="95"/>
      <c r="E577" s="12"/>
      <c r="F577" s="103"/>
      <c r="G577" s="11"/>
      <c r="H577" s="247"/>
      <c r="I577" s="11"/>
      <c r="J577" s="11"/>
      <c r="K577" s="11"/>
      <c r="L577" s="11"/>
      <c r="M577" s="3"/>
    </row>
    <row r="578" spans="1:13" s="55" customFormat="1" x14ac:dyDescent="0.25">
      <c r="A578" s="12"/>
      <c r="B578" s="12"/>
      <c r="C578" s="12"/>
      <c r="D578" s="95"/>
      <c r="E578" s="12"/>
      <c r="F578" s="103"/>
      <c r="G578" s="11"/>
      <c r="H578" s="247"/>
      <c r="I578" s="11"/>
      <c r="J578" s="11"/>
      <c r="K578" s="11"/>
      <c r="L578" s="11"/>
      <c r="M578" s="3"/>
    </row>
    <row r="579" spans="1:13" s="55" customFormat="1" x14ac:dyDescent="0.25">
      <c r="A579" s="12"/>
      <c r="B579" s="12"/>
      <c r="C579" s="12"/>
      <c r="D579" s="95"/>
      <c r="E579" s="12"/>
      <c r="F579" s="103"/>
      <c r="G579" s="11"/>
      <c r="H579" s="247"/>
      <c r="I579" s="11"/>
      <c r="J579" s="11"/>
      <c r="K579" s="11"/>
      <c r="L579" s="11"/>
      <c r="M579" s="3"/>
    </row>
    <row r="580" spans="1:13" s="55" customFormat="1" x14ac:dyDescent="0.25">
      <c r="A580" s="12"/>
      <c r="B580" s="12"/>
      <c r="C580" s="12"/>
      <c r="D580" s="95"/>
      <c r="E580" s="12"/>
      <c r="F580" s="103"/>
      <c r="G580" s="11"/>
      <c r="H580" s="247"/>
      <c r="I580" s="11"/>
      <c r="J580" s="11"/>
      <c r="K580" s="11"/>
      <c r="L580" s="11"/>
      <c r="M580" s="3"/>
    </row>
    <row r="581" spans="1:13" s="55" customFormat="1" x14ac:dyDescent="0.25">
      <c r="A581" s="12"/>
      <c r="B581" s="12"/>
      <c r="C581" s="12"/>
      <c r="D581" s="95"/>
      <c r="E581" s="12"/>
      <c r="F581" s="103"/>
      <c r="G581" s="11"/>
      <c r="H581" s="247"/>
      <c r="I581" s="11"/>
      <c r="J581" s="11"/>
      <c r="K581" s="11"/>
      <c r="L581" s="11"/>
      <c r="M581" s="3"/>
    </row>
    <row r="582" spans="1:13" s="55" customFormat="1" x14ac:dyDescent="0.25">
      <c r="A582" s="12"/>
      <c r="B582" s="12"/>
      <c r="C582" s="12"/>
      <c r="D582" s="95"/>
      <c r="E582" s="12"/>
      <c r="F582" s="103"/>
      <c r="G582" s="11"/>
      <c r="H582" s="247"/>
      <c r="I582" s="11"/>
      <c r="J582" s="11"/>
      <c r="K582" s="11"/>
      <c r="L582" s="11"/>
      <c r="M582" s="3"/>
    </row>
    <row r="583" spans="1:13" s="55" customFormat="1" x14ac:dyDescent="0.25">
      <c r="A583" s="12"/>
      <c r="B583" s="12"/>
      <c r="C583" s="12"/>
      <c r="D583" s="95"/>
      <c r="E583" s="12"/>
      <c r="F583" s="103"/>
      <c r="G583" s="11"/>
      <c r="H583" s="247"/>
      <c r="I583" s="11"/>
      <c r="J583" s="11"/>
      <c r="K583" s="11"/>
      <c r="L583" s="11"/>
      <c r="M583" s="3"/>
    </row>
    <row r="584" spans="1:13" s="55" customFormat="1" x14ac:dyDescent="0.25">
      <c r="A584" s="12"/>
      <c r="B584" s="12"/>
      <c r="C584" s="12"/>
      <c r="D584" s="95"/>
      <c r="E584" s="12"/>
      <c r="F584" s="103"/>
      <c r="G584" s="11"/>
      <c r="H584" s="247"/>
      <c r="I584" s="11"/>
      <c r="J584" s="11"/>
      <c r="K584" s="11"/>
      <c r="L584" s="11"/>
      <c r="M584" s="3"/>
    </row>
    <row r="585" spans="1:13" s="55" customFormat="1" x14ac:dyDescent="0.25">
      <c r="A585" s="12"/>
      <c r="B585" s="12"/>
      <c r="C585" s="12"/>
      <c r="D585" s="95"/>
      <c r="E585" s="12"/>
      <c r="F585" s="103"/>
      <c r="G585" s="11"/>
      <c r="H585" s="247"/>
      <c r="I585" s="11"/>
      <c r="J585" s="11"/>
      <c r="K585" s="11"/>
      <c r="L585" s="11"/>
      <c r="M585" s="3"/>
    </row>
    <row r="586" spans="1:13" s="55" customFormat="1" x14ac:dyDescent="0.25">
      <c r="A586" s="12"/>
      <c r="B586" s="12"/>
      <c r="C586" s="12"/>
      <c r="D586" s="95"/>
      <c r="E586" s="12"/>
      <c r="F586" s="103"/>
      <c r="G586" s="11"/>
      <c r="H586" s="247"/>
      <c r="I586" s="11"/>
      <c r="J586" s="11"/>
      <c r="K586" s="11"/>
      <c r="L586" s="11"/>
      <c r="M586" s="3"/>
    </row>
    <row r="587" spans="1:13" s="55" customFormat="1" x14ac:dyDescent="0.25">
      <c r="A587" s="12"/>
      <c r="B587" s="12"/>
      <c r="C587" s="12"/>
      <c r="D587" s="95"/>
      <c r="E587" s="12"/>
      <c r="F587" s="103"/>
      <c r="G587" s="11"/>
      <c r="H587" s="247"/>
      <c r="I587" s="11"/>
      <c r="J587" s="11"/>
      <c r="K587" s="11"/>
      <c r="L587" s="11"/>
      <c r="M587" s="3"/>
    </row>
    <row r="588" spans="1:13" s="55" customFormat="1" x14ac:dyDescent="0.25">
      <c r="A588" s="12"/>
      <c r="B588" s="12"/>
      <c r="C588" s="12"/>
      <c r="D588" s="95"/>
      <c r="E588" s="12"/>
      <c r="F588" s="103"/>
      <c r="G588" s="11"/>
      <c r="H588" s="247"/>
      <c r="I588" s="11"/>
      <c r="J588" s="11"/>
      <c r="K588" s="11"/>
      <c r="L588" s="11"/>
      <c r="M588" s="3"/>
    </row>
    <row r="589" spans="1:13" s="55" customFormat="1" x14ac:dyDescent="0.25">
      <c r="A589" s="12"/>
      <c r="B589" s="12"/>
      <c r="C589" s="12"/>
      <c r="D589" s="95"/>
      <c r="E589" s="12"/>
      <c r="F589" s="103"/>
      <c r="G589" s="11"/>
      <c r="H589" s="247"/>
      <c r="I589" s="11"/>
      <c r="J589" s="11"/>
      <c r="K589" s="11"/>
      <c r="L589" s="11"/>
      <c r="M589" s="3"/>
    </row>
    <row r="590" spans="1:13" s="55" customFormat="1" x14ac:dyDescent="0.25">
      <c r="A590" s="12"/>
      <c r="B590" s="12"/>
      <c r="C590" s="12"/>
      <c r="D590" s="95"/>
      <c r="E590" s="12"/>
      <c r="F590" s="103"/>
      <c r="G590" s="11"/>
      <c r="H590" s="247"/>
      <c r="I590" s="11"/>
      <c r="J590" s="11"/>
      <c r="K590" s="11"/>
      <c r="L590" s="11"/>
      <c r="M590" s="3"/>
    </row>
    <row r="591" spans="1:13" s="55" customFormat="1" x14ac:dyDescent="0.25">
      <c r="A591" s="12"/>
      <c r="B591" s="12"/>
      <c r="C591" s="12"/>
      <c r="D591" s="95"/>
      <c r="E591" s="12"/>
      <c r="F591" s="103"/>
      <c r="G591" s="11"/>
      <c r="H591" s="247"/>
      <c r="I591" s="11"/>
      <c r="J591" s="11"/>
      <c r="K591" s="11"/>
      <c r="L591" s="11"/>
      <c r="M591" s="3"/>
    </row>
    <row r="592" spans="1:13" s="55" customFormat="1" x14ac:dyDescent="0.25">
      <c r="A592" s="12"/>
      <c r="B592" s="12"/>
      <c r="C592" s="12"/>
      <c r="D592" s="95"/>
      <c r="E592" s="12"/>
      <c r="F592" s="103"/>
      <c r="G592" s="11"/>
      <c r="H592" s="247"/>
      <c r="I592" s="11"/>
      <c r="J592" s="11"/>
      <c r="K592" s="11"/>
      <c r="L592" s="11"/>
      <c r="M592" s="3"/>
    </row>
    <row r="593" spans="1:13" s="55" customFormat="1" x14ac:dyDescent="0.25">
      <c r="A593" s="12"/>
      <c r="B593" s="12"/>
      <c r="C593" s="12"/>
      <c r="D593" s="95"/>
      <c r="E593" s="12"/>
      <c r="F593" s="103"/>
      <c r="G593" s="11"/>
      <c r="H593" s="247"/>
      <c r="I593" s="11"/>
      <c r="J593" s="11"/>
      <c r="K593" s="11"/>
      <c r="L593" s="11"/>
      <c r="M593" s="3"/>
    </row>
    <row r="594" spans="1:13" s="55" customFormat="1" x14ac:dyDescent="0.25">
      <c r="A594" s="12"/>
      <c r="B594" s="12"/>
      <c r="C594" s="12"/>
      <c r="D594" s="95"/>
      <c r="E594" s="12"/>
      <c r="F594" s="103"/>
      <c r="G594" s="11"/>
      <c r="H594" s="247"/>
      <c r="I594" s="11"/>
      <c r="J594" s="11"/>
      <c r="K594" s="11"/>
      <c r="L594" s="11"/>
      <c r="M594" s="3"/>
    </row>
    <row r="595" spans="1:13" s="55" customFormat="1" x14ac:dyDescent="0.25">
      <c r="A595" s="12"/>
      <c r="B595" s="12"/>
      <c r="C595" s="12"/>
      <c r="D595" s="95"/>
      <c r="E595" s="12"/>
      <c r="F595" s="103"/>
      <c r="G595" s="11"/>
      <c r="H595" s="247"/>
      <c r="I595" s="11"/>
      <c r="J595" s="11"/>
      <c r="K595" s="11"/>
      <c r="L595" s="11"/>
      <c r="M595" s="3"/>
    </row>
    <row r="596" spans="1:13" s="55" customFormat="1" x14ac:dyDescent="0.25">
      <c r="A596" s="12"/>
      <c r="B596" s="12"/>
      <c r="C596" s="12"/>
      <c r="D596" s="95"/>
      <c r="E596" s="12"/>
      <c r="F596" s="103"/>
      <c r="G596" s="11"/>
      <c r="H596" s="247"/>
      <c r="I596" s="11"/>
      <c r="J596" s="11"/>
      <c r="K596" s="11"/>
      <c r="L596" s="11"/>
      <c r="M596" s="3"/>
    </row>
    <row r="597" spans="1:13" s="55" customFormat="1" x14ac:dyDescent="0.25">
      <c r="A597" s="12"/>
      <c r="B597" s="12"/>
      <c r="C597" s="12"/>
      <c r="D597" s="95"/>
      <c r="E597" s="12"/>
      <c r="F597" s="103"/>
      <c r="G597" s="11"/>
      <c r="H597" s="247"/>
      <c r="I597" s="11"/>
      <c r="J597" s="11"/>
      <c r="K597" s="11"/>
      <c r="L597" s="11"/>
      <c r="M597" s="3"/>
    </row>
    <row r="598" spans="1:13" s="55" customFormat="1" x14ac:dyDescent="0.25">
      <c r="A598" s="12"/>
      <c r="B598" s="12"/>
      <c r="C598" s="12"/>
      <c r="D598" s="95"/>
      <c r="E598" s="12"/>
      <c r="F598" s="103"/>
      <c r="G598" s="11"/>
      <c r="H598" s="247"/>
      <c r="I598" s="11"/>
      <c r="J598" s="11"/>
      <c r="K598" s="11"/>
      <c r="L598" s="11"/>
      <c r="M598" s="3"/>
    </row>
    <row r="599" spans="1:13" s="55" customFormat="1" x14ac:dyDescent="0.25">
      <c r="A599" s="12"/>
      <c r="B599" s="12"/>
      <c r="C599" s="12"/>
      <c r="D599" s="95"/>
      <c r="E599" s="12"/>
      <c r="F599" s="103"/>
      <c r="G599" s="11"/>
      <c r="H599" s="247"/>
      <c r="I599" s="11"/>
      <c r="J599" s="11"/>
      <c r="K599" s="11"/>
      <c r="L599" s="11"/>
      <c r="M599" s="3"/>
    </row>
    <row r="600" spans="1:13" s="55" customFormat="1" x14ac:dyDescent="0.25">
      <c r="A600" s="12"/>
      <c r="B600" s="12"/>
      <c r="C600" s="12"/>
      <c r="D600" s="95"/>
      <c r="E600" s="12"/>
      <c r="F600" s="103"/>
      <c r="G600" s="11"/>
      <c r="H600" s="247"/>
      <c r="I600" s="11"/>
      <c r="J600" s="11"/>
      <c r="K600" s="11"/>
      <c r="L600" s="11"/>
      <c r="M600" s="3"/>
    </row>
    <row r="601" spans="1:13" s="55" customFormat="1" x14ac:dyDescent="0.25">
      <c r="A601" s="12"/>
      <c r="B601" s="12"/>
      <c r="C601" s="12"/>
      <c r="D601" s="95"/>
      <c r="E601" s="12"/>
      <c r="F601" s="103"/>
      <c r="G601" s="11"/>
      <c r="H601" s="247"/>
      <c r="I601" s="11"/>
      <c r="J601" s="11"/>
      <c r="K601" s="11"/>
      <c r="L601" s="11"/>
      <c r="M601" s="3"/>
    </row>
    <row r="602" spans="1:13" s="55" customFormat="1" x14ac:dyDescent="0.25">
      <c r="A602" s="12"/>
      <c r="B602" s="12"/>
      <c r="C602" s="12"/>
      <c r="D602" s="95"/>
      <c r="E602" s="12"/>
      <c r="F602" s="103"/>
      <c r="G602" s="11"/>
      <c r="H602" s="247"/>
      <c r="I602" s="11"/>
      <c r="J602" s="11"/>
      <c r="K602" s="11"/>
      <c r="L602" s="11"/>
      <c r="M602" s="3"/>
    </row>
    <row r="603" spans="1:13" s="55" customFormat="1" x14ac:dyDescent="0.25">
      <c r="A603" s="12"/>
      <c r="B603" s="12"/>
      <c r="C603" s="12"/>
      <c r="D603" s="95"/>
      <c r="E603" s="12"/>
      <c r="F603" s="103"/>
      <c r="G603" s="11"/>
      <c r="H603" s="247"/>
      <c r="I603" s="11"/>
      <c r="J603" s="11"/>
      <c r="K603" s="11"/>
      <c r="L603" s="11"/>
      <c r="M603" s="3"/>
    </row>
    <row r="604" spans="1:13" s="55" customFormat="1" x14ac:dyDescent="0.25">
      <c r="A604" s="12"/>
      <c r="B604" s="12"/>
      <c r="C604" s="12"/>
      <c r="D604" s="95"/>
      <c r="E604" s="12"/>
      <c r="F604" s="103"/>
      <c r="G604" s="11"/>
      <c r="H604" s="247"/>
      <c r="I604" s="11"/>
      <c r="J604" s="11"/>
      <c r="K604" s="11"/>
      <c r="L604" s="11"/>
      <c r="M604" s="3"/>
    </row>
    <row r="605" spans="1:13" s="55" customFormat="1" x14ac:dyDescent="0.25">
      <c r="A605" s="12"/>
      <c r="B605" s="12"/>
      <c r="C605" s="12"/>
      <c r="D605" s="95"/>
      <c r="E605" s="12"/>
      <c r="F605" s="103"/>
      <c r="G605" s="11"/>
      <c r="H605" s="247"/>
      <c r="I605" s="11"/>
      <c r="J605" s="11"/>
      <c r="K605" s="11"/>
      <c r="L605" s="11"/>
      <c r="M605" s="3"/>
    </row>
    <row r="606" spans="1:13" s="55" customFormat="1" x14ac:dyDescent="0.25">
      <c r="A606" s="12"/>
      <c r="B606" s="12"/>
      <c r="C606" s="12"/>
      <c r="D606" s="95"/>
      <c r="E606" s="12"/>
      <c r="F606" s="103"/>
      <c r="G606" s="11"/>
      <c r="H606" s="247"/>
      <c r="I606" s="11"/>
      <c r="J606" s="11"/>
      <c r="K606" s="11"/>
      <c r="L606" s="11"/>
      <c r="M606" s="3"/>
    </row>
    <row r="607" spans="1:13" s="55" customFormat="1" x14ac:dyDescent="0.25">
      <c r="A607" s="12"/>
      <c r="B607" s="12"/>
      <c r="C607" s="12"/>
      <c r="D607" s="95"/>
      <c r="E607" s="12"/>
      <c r="F607" s="103"/>
      <c r="G607" s="11"/>
      <c r="H607" s="247"/>
      <c r="I607" s="11"/>
      <c r="J607" s="11"/>
      <c r="K607" s="11"/>
      <c r="L607" s="11"/>
      <c r="M607" s="3"/>
    </row>
    <row r="608" spans="1:13" s="55" customFormat="1" x14ac:dyDescent="0.25">
      <c r="A608" s="12"/>
      <c r="B608" s="12"/>
      <c r="C608" s="12"/>
      <c r="D608" s="95"/>
      <c r="E608" s="12"/>
      <c r="F608" s="103"/>
      <c r="G608" s="11"/>
      <c r="H608" s="247"/>
      <c r="I608" s="11"/>
      <c r="J608" s="11"/>
      <c r="K608" s="11"/>
      <c r="L608" s="11"/>
      <c r="M608" s="3"/>
    </row>
    <row r="609" spans="1:13" s="55" customFormat="1" x14ac:dyDescent="0.25">
      <c r="A609" s="12"/>
      <c r="B609" s="12"/>
      <c r="C609" s="12"/>
      <c r="D609" s="95"/>
      <c r="E609" s="12"/>
      <c r="F609" s="103"/>
      <c r="G609" s="11"/>
      <c r="H609" s="247"/>
      <c r="I609" s="11"/>
      <c r="J609" s="11"/>
      <c r="K609" s="11"/>
      <c r="L609" s="11"/>
      <c r="M609" s="3"/>
    </row>
    <row r="610" spans="1:13" s="55" customFormat="1" x14ac:dyDescent="0.25">
      <c r="A610" s="12"/>
      <c r="B610" s="12"/>
      <c r="C610" s="12"/>
      <c r="D610" s="95"/>
      <c r="E610" s="12"/>
      <c r="F610" s="103"/>
      <c r="G610" s="11"/>
      <c r="H610" s="247"/>
      <c r="I610" s="11"/>
      <c r="J610" s="11"/>
      <c r="K610" s="11"/>
      <c r="L610" s="11"/>
      <c r="M610" s="3"/>
    </row>
    <row r="611" spans="1:13" s="55" customFormat="1" x14ac:dyDescent="0.25">
      <c r="A611" s="12"/>
      <c r="B611" s="12"/>
      <c r="C611" s="12"/>
      <c r="D611" s="95"/>
      <c r="E611" s="12"/>
      <c r="F611" s="103"/>
      <c r="G611" s="11"/>
      <c r="H611" s="247"/>
      <c r="I611" s="11"/>
      <c r="J611" s="11"/>
      <c r="K611" s="11"/>
      <c r="L611" s="11"/>
      <c r="M611" s="3"/>
    </row>
    <row r="612" spans="1:13" s="55" customFormat="1" x14ac:dyDescent="0.25">
      <c r="A612" s="12"/>
      <c r="B612" s="12"/>
      <c r="C612" s="12"/>
      <c r="D612" s="95"/>
      <c r="E612" s="12"/>
      <c r="F612" s="103"/>
      <c r="G612" s="11"/>
      <c r="H612" s="247"/>
      <c r="I612" s="11"/>
      <c r="J612" s="11"/>
      <c r="K612" s="11"/>
      <c r="L612" s="11"/>
      <c r="M612" s="3"/>
    </row>
    <row r="613" spans="1:13" s="55" customFormat="1" x14ac:dyDescent="0.25">
      <c r="A613" s="12"/>
      <c r="B613" s="12"/>
      <c r="C613" s="12"/>
      <c r="D613" s="95"/>
      <c r="E613" s="12"/>
      <c r="F613" s="103"/>
      <c r="G613" s="11"/>
      <c r="H613" s="247"/>
      <c r="I613" s="11"/>
      <c r="J613" s="11"/>
      <c r="K613" s="11"/>
      <c r="L613" s="11"/>
      <c r="M613" s="3"/>
    </row>
    <row r="614" spans="1:13" s="55" customFormat="1" x14ac:dyDescent="0.25">
      <c r="A614" s="12"/>
      <c r="B614" s="12"/>
      <c r="C614" s="12"/>
      <c r="D614" s="95"/>
      <c r="E614" s="12"/>
      <c r="F614" s="103"/>
      <c r="G614" s="11"/>
      <c r="H614" s="247"/>
      <c r="I614" s="11"/>
      <c r="J614" s="11"/>
      <c r="K614" s="11"/>
      <c r="L614" s="11"/>
      <c r="M614" s="3"/>
    </row>
    <row r="615" spans="1:13" s="55" customFormat="1" x14ac:dyDescent="0.25">
      <c r="A615" s="12"/>
      <c r="B615" s="12"/>
      <c r="C615" s="12"/>
      <c r="D615" s="95"/>
      <c r="E615" s="12"/>
      <c r="F615" s="103"/>
      <c r="G615" s="11"/>
      <c r="H615" s="247"/>
      <c r="I615" s="11"/>
      <c r="J615" s="11"/>
      <c r="K615" s="11"/>
      <c r="L615" s="11"/>
      <c r="M615" s="3"/>
    </row>
    <row r="616" spans="1:13" s="55" customFormat="1" x14ac:dyDescent="0.25">
      <c r="A616" s="12"/>
      <c r="B616" s="12"/>
      <c r="C616" s="12"/>
      <c r="D616" s="95"/>
      <c r="E616" s="12"/>
      <c r="F616" s="103"/>
      <c r="G616" s="11"/>
      <c r="H616" s="247"/>
      <c r="I616" s="11"/>
      <c r="J616" s="11"/>
      <c r="K616" s="11"/>
      <c r="L616" s="11"/>
      <c r="M616" s="3"/>
    </row>
    <row r="617" spans="1:13" s="55" customFormat="1" x14ac:dyDescent="0.25">
      <c r="A617" s="12"/>
      <c r="B617" s="12"/>
      <c r="C617" s="12"/>
      <c r="D617" s="95"/>
      <c r="E617" s="12"/>
      <c r="F617" s="103"/>
      <c r="G617" s="11"/>
      <c r="H617" s="247"/>
      <c r="I617" s="11"/>
      <c r="J617" s="11"/>
      <c r="K617" s="11"/>
      <c r="L617" s="11"/>
      <c r="M617" s="3"/>
    </row>
    <row r="618" spans="1:13" s="55" customFormat="1" x14ac:dyDescent="0.25">
      <c r="A618" s="12"/>
      <c r="B618" s="12"/>
      <c r="C618" s="12"/>
      <c r="D618" s="95"/>
      <c r="E618" s="12"/>
      <c r="F618" s="103"/>
      <c r="G618" s="11"/>
      <c r="H618" s="247"/>
      <c r="I618" s="11"/>
      <c r="J618" s="11"/>
      <c r="K618" s="11"/>
      <c r="L618" s="11"/>
      <c r="M618" s="3"/>
    </row>
    <row r="619" spans="1:13" s="55" customFormat="1" x14ac:dyDescent="0.25">
      <c r="A619" s="12"/>
      <c r="B619" s="12"/>
      <c r="C619" s="12"/>
      <c r="D619" s="95"/>
      <c r="E619" s="12"/>
      <c r="F619" s="103"/>
      <c r="G619" s="11"/>
      <c r="H619" s="247"/>
      <c r="I619" s="11"/>
      <c r="J619" s="11"/>
      <c r="K619" s="11"/>
      <c r="L619" s="11"/>
      <c r="M619" s="3"/>
    </row>
    <row r="620" spans="1:13" s="55" customFormat="1" x14ac:dyDescent="0.25">
      <c r="A620" s="12"/>
      <c r="B620" s="12"/>
      <c r="C620" s="12"/>
      <c r="D620" s="95"/>
      <c r="E620" s="12"/>
      <c r="F620" s="103"/>
      <c r="G620" s="11"/>
      <c r="H620" s="247"/>
      <c r="I620" s="11"/>
      <c r="J620" s="11"/>
      <c r="K620" s="11"/>
      <c r="L620" s="11"/>
      <c r="M620" s="3"/>
    </row>
    <row r="621" spans="1:13" s="55" customFormat="1" x14ac:dyDescent="0.25">
      <c r="A621" s="12"/>
      <c r="B621" s="12"/>
      <c r="C621" s="12"/>
      <c r="D621" s="95"/>
      <c r="E621" s="12"/>
      <c r="F621" s="103"/>
      <c r="G621" s="11"/>
      <c r="H621" s="247"/>
      <c r="I621" s="11"/>
      <c r="J621" s="11"/>
      <c r="K621" s="11"/>
      <c r="L621" s="11"/>
      <c r="M621" s="3"/>
    </row>
    <row r="622" spans="1:13" s="55" customFormat="1" x14ac:dyDescent="0.25">
      <c r="A622" s="12"/>
      <c r="B622" s="12"/>
      <c r="C622" s="12"/>
      <c r="D622" s="95"/>
      <c r="E622" s="12"/>
      <c r="F622" s="103"/>
      <c r="G622" s="11"/>
      <c r="H622" s="247"/>
      <c r="I622" s="11"/>
      <c r="J622" s="11"/>
      <c r="K622" s="11"/>
      <c r="L622" s="11"/>
      <c r="M622" s="3"/>
    </row>
    <row r="623" spans="1:13" s="55" customFormat="1" x14ac:dyDescent="0.25">
      <c r="A623" s="12"/>
      <c r="B623" s="12"/>
      <c r="C623" s="12"/>
      <c r="D623" s="95"/>
      <c r="E623" s="12"/>
      <c r="F623" s="103"/>
      <c r="G623" s="11"/>
      <c r="H623" s="247"/>
      <c r="I623" s="11"/>
      <c r="J623" s="11"/>
      <c r="K623" s="11"/>
      <c r="L623" s="11"/>
      <c r="M623" s="3"/>
    </row>
    <row r="624" spans="1:13" s="55" customFormat="1" x14ac:dyDescent="0.25">
      <c r="A624" s="12"/>
      <c r="B624" s="12"/>
      <c r="C624" s="12"/>
      <c r="D624" s="95"/>
      <c r="E624" s="12"/>
      <c r="F624" s="103"/>
      <c r="G624" s="11"/>
      <c r="H624" s="247"/>
      <c r="I624" s="11"/>
      <c r="J624" s="11"/>
      <c r="K624" s="11"/>
      <c r="L624" s="11"/>
      <c r="M624" s="3"/>
    </row>
    <row r="625" spans="1:13" s="55" customFormat="1" x14ac:dyDescent="0.25">
      <c r="A625" s="12"/>
      <c r="B625" s="12"/>
      <c r="C625" s="12"/>
      <c r="D625" s="95"/>
      <c r="E625" s="12"/>
      <c r="F625" s="103"/>
      <c r="G625" s="11"/>
      <c r="H625" s="247"/>
      <c r="I625" s="11"/>
      <c r="J625" s="11"/>
      <c r="K625" s="11"/>
      <c r="L625" s="11"/>
      <c r="M625" s="3"/>
    </row>
    <row r="626" spans="1:13" s="55" customFormat="1" x14ac:dyDescent="0.25">
      <c r="A626" s="12"/>
      <c r="B626" s="12"/>
      <c r="C626" s="12"/>
      <c r="D626" s="95"/>
      <c r="E626" s="12"/>
      <c r="F626" s="103"/>
      <c r="G626" s="11"/>
      <c r="H626" s="247"/>
      <c r="I626" s="11"/>
      <c r="J626" s="11"/>
      <c r="K626" s="11"/>
      <c r="L626" s="11"/>
      <c r="M626" s="3"/>
    </row>
    <row r="627" spans="1:13" s="55" customFormat="1" x14ac:dyDescent="0.25">
      <c r="A627" s="12"/>
      <c r="B627" s="12"/>
      <c r="C627" s="12"/>
      <c r="D627" s="95"/>
      <c r="E627" s="12"/>
      <c r="F627" s="103"/>
      <c r="G627" s="11"/>
      <c r="H627" s="247"/>
      <c r="I627" s="11"/>
      <c r="J627" s="11"/>
      <c r="K627" s="11"/>
      <c r="L627" s="11"/>
      <c r="M627" s="3"/>
    </row>
    <row r="628" spans="1:13" s="55" customFormat="1" x14ac:dyDescent="0.25">
      <c r="A628" s="12"/>
      <c r="B628" s="12"/>
      <c r="C628" s="12"/>
      <c r="D628" s="95"/>
      <c r="E628" s="12"/>
      <c r="F628" s="103"/>
      <c r="G628" s="11"/>
      <c r="H628" s="247"/>
      <c r="I628" s="11"/>
      <c r="J628" s="11"/>
      <c r="K628" s="11"/>
      <c r="L628" s="11"/>
      <c r="M628" s="3"/>
    </row>
    <row r="629" spans="1:13" s="55" customFormat="1" x14ac:dyDescent="0.25">
      <c r="A629" s="12"/>
      <c r="B629" s="12"/>
      <c r="C629" s="12"/>
      <c r="D629" s="95"/>
      <c r="E629" s="12"/>
      <c r="F629" s="103"/>
      <c r="G629" s="11"/>
      <c r="H629" s="247"/>
      <c r="I629" s="11"/>
      <c r="J629" s="11"/>
      <c r="K629" s="11"/>
      <c r="L629" s="11"/>
      <c r="M629" s="3"/>
    </row>
    <row r="630" spans="1:13" s="55" customFormat="1" x14ac:dyDescent="0.25">
      <c r="A630" s="12"/>
      <c r="B630" s="12"/>
      <c r="C630" s="12"/>
      <c r="D630" s="95"/>
      <c r="E630" s="12"/>
      <c r="F630" s="103"/>
      <c r="G630" s="11"/>
      <c r="H630" s="247"/>
      <c r="I630" s="11"/>
      <c r="J630" s="11"/>
      <c r="K630" s="11"/>
      <c r="L630" s="11"/>
      <c r="M630" s="3"/>
    </row>
    <row r="631" spans="1:13" s="55" customFormat="1" x14ac:dyDescent="0.25">
      <c r="A631" s="12"/>
      <c r="B631" s="12"/>
      <c r="C631" s="12"/>
      <c r="D631" s="95"/>
      <c r="E631" s="12"/>
      <c r="F631" s="103"/>
      <c r="G631" s="11"/>
      <c r="H631" s="247"/>
      <c r="I631" s="11"/>
      <c r="J631" s="11"/>
      <c r="K631" s="11"/>
      <c r="L631" s="11"/>
      <c r="M631" s="3"/>
    </row>
    <row r="632" spans="1:13" s="55" customFormat="1" x14ac:dyDescent="0.25">
      <c r="A632" s="12"/>
      <c r="B632" s="12"/>
      <c r="C632" s="12"/>
      <c r="D632" s="95"/>
      <c r="E632" s="12"/>
      <c r="F632" s="103"/>
      <c r="G632" s="11"/>
      <c r="H632" s="247"/>
      <c r="I632" s="11"/>
      <c r="J632" s="11"/>
      <c r="K632" s="11"/>
      <c r="L632" s="11"/>
      <c r="M632" s="3"/>
    </row>
    <row r="633" spans="1:13" s="55" customFormat="1" x14ac:dyDescent="0.25">
      <c r="A633" s="12"/>
      <c r="B633" s="12"/>
      <c r="C633" s="12"/>
      <c r="D633" s="95"/>
      <c r="E633" s="12"/>
      <c r="F633" s="103"/>
      <c r="G633" s="11"/>
      <c r="H633" s="247"/>
      <c r="I633" s="11"/>
      <c r="J633" s="11"/>
      <c r="K633" s="11"/>
      <c r="L633" s="11"/>
      <c r="M633" s="3"/>
    </row>
    <row r="634" spans="1:13" s="55" customFormat="1" x14ac:dyDescent="0.25">
      <c r="A634" s="12"/>
      <c r="B634" s="12"/>
      <c r="C634" s="12"/>
      <c r="D634" s="95"/>
      <c r="E634" s="12"/>
      <c r="F634" s="103"/>
      <c r="G634" s="11"/>
      <c r="H634" s="247"/>
      <c r="I634" s="11"/>
      <c r="J634" s="11"/>
      <c r="K634" s="11"/>
      <c r="L634" s="11"/>
      <c r="M634" s="3"/>
    </row>
    <row r="635" spans="1:13" s="55" customFormat="1" x14ac:dyDescent="0.25">
      <c r="A635" s="12"/>
      <c r="B635" s="12"/>
      <c r="C635" s="12"/>
      <c r="D635" s="95"/>
      <c r="E635" s="12"/>
      <c r="F635" s="103"/>
      <c r="G635" s="11"/>
      <c r="H635" s="247"/>
      <c r="I635" s="11"/>
      <c r="J635" s="11"/>
      <c r="K635" s="11"/>
      <c r="L635" s="11"/>
      <c r="M635" s="3"/>
    </row>
    <row r="636" spans="1:13" s="55" customFormat="1" x14ac:dyDescent="0.25">
      <c r="A636" s="12"/>
      <c r="B636" s="12"/>
      <c r="C636" s="12"/>
      <c r="D636" s="95"/>
      <c r="E636" s="12"/>
      <c r="F636" s="103"/>
      <c r="G636" s="11"/>
      <c r="H636" s="247"/>
      <c r="I636" s="11"/>
      <c r="J636" s="11"/>
      <c r="K636" s="11"/>
      <c r="L636" s="11"/>
      <c r="M636" s="3"/>
    </row>
    <row r="637" spans="1:13" s="55" customFormat="1" x14ac:dyDescent="0.25">
      <c r="A637" s="12"/>
      <c r="B637" s="12"/>
      <c r="C637" s="12"/>
      <c r="D637" s="95"/>
      <c r="E637" s="12"/>
      <c r="F637" s="103"/>
      <c r="G637" s="11"/>
      <c r="H637" s="247"/>
      <c r="I637" s="11"/>
      <c r="J637" s="11"/>
      <c r="K637" s="11"/>
      <c r="L637" s="11"/>
      <c r="M637" s="3"/>
    </row>
    <row r="638" spans="1:13" s="55" customFormat="1" x14ac:dyDescent="0.25">
      <c r="A638" s="12"/>
      <c r="B638" s="12"/>
      <c r="C638" s="12"/>
      <c r="D638" s="95"/>
      <c r="E638" s="12"/>
      <c r="F638" s="103"/>
      <c r="G638" s="11"/>
      <c r="H638" s="247"/>
      <c r="I638" s="11"/>
      <c r="J638" s="11"/>
      <c r="K638" s="11"/>
      <c r="L638" s="11"/>
      <c r="M638" s="3"/>
    </row>
    <row r="639" spans="1:13" s="55" customFormat="1" x14ac:dyDescent="0.25">
      <c r="A639" s="12"/>
      <c r="B639" s="12"/>
      <c r="C639" s="12"/>
      <c r="D639" s="95"/>
      <c r="E639" s="12"/>
      <c r="F639" s="103"/>
      <c r="G639" s="11"/>
      <c r="H639" s="247"/>
      <c r="I639" s="11"/>
      <c r="J639" s="11"/>
      <c r="K639" s="11"/>
      <c r="L639" s="11"/>
      <c r="M639" s="3"/>
    </row>
    <row r="640" spans="1:13" s="55" customFormat="1" x14ac:dyDescent="0.25">
      <c r="A640" s="12"/>
      <c r="B640" s="12"/>
      <c r="C640" s="12"/>
      <c r="D640" s="95"/>
      <c r="E640" s="12"/>
      <c r="F640" s="103"/>
      <c r="G640" s="11"/>
      <c r="H640" s="247"/>
      <c r="I640" s="11"/>
      <c r="J640" s="11"/>
      <c r="K640" s="11"/>
      <c r="L640" s="11"/>
      <c r="M640" s="3"/>
    </row>
    <row r="641" spans="1:13" s="55" customFormat="1" x14ac:dyDescent="0.25">
      <c r="A641" s="12"/>
      <c r="B641" s="12"/>
      <c r="C641" s="12"/>
      <c r="D641" s="95"/>
      <c r="E641" s="12"/>
      <c r="F641" s="103"/>
      <c r="G641" s="11"/>
      <c r="H641" s="247"/>
      <c r="I641" s="11"/>
      <c r="J641" s="11"/>
      <c r="K641" s="11"/>
      <c r="L641" s="11"/>
      <c r="M641" s="3"/>
    </row>
    <row r="642" spans="1:13" s="55" customFormat="1" x14ac:dyDescent="0.25">
      <c r="A642" s="12"/>
      <c r="B642" s="12"/>
      <c r="C642" s="12"/>
      <c r="D642" s="95"/>
      <c r="E642" s="12"/>
      <c r="F642" s="103"/>
      <c r="G642" s="11"/>
      <c r="H642" s="247"/>
      <c r="I642" s="11"/>
      <c r="J642" s="11"/>
      <c r="K642" s="11"/>
      <c r="L642" s="11"/>
      <c r="M642" s="3"/>
    </row>
    <row r="643" spans="1:13" s="55" customFormat="1" x14ac:dyDescent="0.25">
      <c r="A643" s="12"/>
      <c r="B643" s="12"/>
      <c r="C643" s="12"/>
      <c r="D643" s="95"/>
      <c r="E643" s="12"/>
      <c r="F643" s="103"/>
      <c r="G643" s="11"/>
      <c r="H643" s="247"/>
      <c r="I643" s="11"/>
      <c r="J643" s="11"/>
      <c r="K643" s="11"/>
      <c r="L643" s="11"/>
      <c r="M643" s="3"/>
    </row>
    <row r="644" spans="1:13" s="55" customFormat="1" x14ac:dyDescent="0.25">
      <c r="A644" s="12"/>
      <c r="B644" s="12"/>
      <c r="C644" s="12"/>
      <c r="D644" s="95"/>
      <c r="E644" s="12"/>
      <c r="F644" s="103"/>
      <c r="G644" s="11"/>
      <c r="H644" s="247"/>
      <c r="I644" s="11"/>
      <c r="J644" s="11"/>
      <c r="K644" s="11"/>
      <c r="L644" s="11"/>
      <c r="M644" s="3"/>
    </row>
    <row r="645" spans="1:13" s="55" customFormat="1" x14ac:dyDescent="0.25">
      <c r="A645" s="12"/>
      <c r="B645" s="12"/>
      <c r="C645" s="12"/>
      <c r="D645" s="95"/>
      <c r="E645" s="12"/>
      <c r="F645" s="103"/>
      <c r="G645" s="11"/>
      <c r="H645" s="247"/>
      <c r="I645" s="11"/>
      <c r="J645" s="11"/>
      <c r="K645" s="11"/>
      <c r="L645" s="11"/>
      <c r="M645" s="3"/>
    </row>
    <row r="646" spans="1:13" s="55" customFormat="1" x14ac:dyDescent="0.25">
      <c r="A646" s="12"/>
      <c r="B646" s="12"/>
      <c r="C646" s="12"/>
      <c r="D646" s="95"/>
      <c r="E646" s="12"/>
      <c r="F646" s="103"/>
      <c r="G646" s="11"/>
      <c r="H646" s="247"/>
      <c r="I646" s="11"/>
      <c r="J646" s="11"/>
      <c r="K646" s="11"/>
      <c r="L646" s="11"/>
      <c r="M646" s="3"/>
    </row>
    <row r="647" spans="1:13" s="55" customFormat="1" x14ac:dyDescent="0.25">
      <c r="A647" s="12"/>
      <c r="B647" s="12"/>
      <c r="C647" s="12"/>
      <c r="D647" s="95"/>
      <c r="E647" s="12"/>
      <c r="F647" s="103"/>
      <c r="G647" s="11"/>
      <c r="H647" s="247"/>
      <c r="I647" s="11"/>
      <c r="J647" s="11"/>
      <c r="K647" s="11"/>
      <c r="L647" s="11"/>
      <c r="M647" s="3"/>
    </row>
    <row r="648" spans="1:13" s="55" customFormat="1" x14ac:dyDescent="0.25">
      <c r="A648" s="12"/>
      <c r="B648" s="12"/>
      <c r="C648" s="12"/>
      <c r="D648" s="95"/>
      <c r="E648" s="12"/>
      <c r="F648" s="103"/>
      <c r="G648" s="11"/>
      <c r="H648" s="247"/>
      <c r="I648" s="11"/>
      <c r="J648" s="11"/>
      <c r="K648" s="11"/>
      <c r="L648" s="11"/>
      <c r="M648" s="3"/>
    </row>
    <row r="649" spans="1:13" s="55" customFormat="1" x14ac:dyDescent="0.25">
      <c r="A649" s="12"/>
      <c r="B649" s="12"/>
      <c r="C649" s="12"/>
      <c r="D649" s="95"/>
      <c r="E649" s="12"/>
      <c r="F649" s="103"/>
      <c r="G649" s="11"/>
      <c r="H649" s="247"/>
      <c r="I649" s="11"/>
      <c r="J649" s="11"/>
      <c r="K649" s="11"/>
      <c r="L649" s="11"/>
      <c r="M649" s="3"/>
    </row>
    <row r="650" spans="1:13" s="55" customFormat="1" x14ac:dyDescent="0.25">
      <c r="A650" s="12"/>
      <c r="B650" s="12"/>
      <c r="C650" s="12"/>
      <c r="D650" s="95"/>
      <c r="E650" s="12"/>
      <c r="F650" s="103"/>
      <c r="G650" s="11"/>
      <c r="H650" s="247"/>
      <c r="I650" s="11"/>
      <c r="J650" s="11"/>
      <c r="K650" s="11"/>
      <c r="L650" s="11"/>
      <c r="M650" s="3"/>
    </row>
    <row r="651" spans="1:13" s="55" customFormat="1" x14ac:dyDescent="0.25">
      <c r="A651" s="12"/>
      <c r="B651" s="12"/>
      <c r="C651" s="12"/>
      <c r="D651" s="95"/>
      <c r="E651" s="12"/>
      <c r="F651" s="103"/>
      <c r="G651" s="11"/>
      <c r="H651" s="247"/>
      <c r="I651" s="11"/>
      <c r="J651" s="11"/>
      <c r="K651" s="11"/>
      <c r="L651" s="11"/>
      <c r="M651" s="3"/>
    </row>
    <row r="652" spans="1:13" s="55" customFormat="1" x14ac:dyDescent="0.25">
      <c r="A652" s="12"/>
      <c r="B652" s="12"/>
      <c r="C652" s="12"/>
      <c r="D652" s="95"/>
      <c r="E652" s="12"/>
      <c r="F652" s="103"/>
      <c r="G652" s="11"/>
      <c r="H652" s="247"/>
      <c r="I652" s="11"/>
      <c r="J652" s="11"/>
      <c r="K652" s="11"/>
      <c r="L652" s="11"/>
      <c r="M652" s="3"/>
    </row>
    <row r="653" spans="1:13" s="55" customFormat="1" x14ac:dyDescent="0.25">
      <c r="A653" s="12"/>
      <c r="B653" s="12"/>
      <c r="C653" s="12"/>
      <c r="D653" s="95"/>
      <c r="E653" s="12"/>
      <c r="F653" s="103"/>
      <c r="G653" s="11"/>
      <c r="H653" s="247"/>
      <c r="I653" s="11"/>
      <c r="J653" s="11"/>
      <c r="K653" s="11"/>
      <c r="L653" s="11"/>
      <c r="M653" s="3"/>
    </row>
    <row r="654" spans="1:13" s="55" customFormat="1" x14ac:dyDescent="0.25">
      <c r="A654" s="12"/>
      <c r="B654" s="12"/>
      <c r="C654" s="12"/>
      <c r="D654" s="95"/>
      <c r="E654" s="12"/>
      <c r="F654" s="103"/>
      <c r="G654" s="11"/>
      <c r="H654" s="247"/>
      <c r="I654" s="11"/>
      <c r="J654" s="11"/>
      <c r="K654" s="11"/>
      <c r="L654" s="11"/>
      <c r="M654" s="3"/>
    </row>
    <row r="655" spans="1:13" s="55" customFormat="1" x14ac:dyDescent="0.25">
      <c r="A655" s="12"/>
      <c r="B655" s="12"/>
      <c r="C655" s="12"/>
      <c r="D655" s="95"/>
      <c r="E655" s="12"/>
      <c r="F655" s="103"/>
      <c r="G655" s="11"/>
      <c r="H655" s="247"/>
      <c r="I655" s="11"/>
      <c r="J655" s="11"/>
      <c r="K655" s="11"/>
      <c r="L655" s="11"/>
      <c r="M655" s="3"/>
    </row>
    <row r="656" spans="1:13" s="55" customFormat="1" x14ac:dyDescent="0.25">
      <c r="A656" s="12"/>
      <c r="B656" s="12"/>
      <c r="C656" s="12"/>
      <c r="D656" s="95"/>
      <c r="E656" s="12"/>
      <c r="F656" s="103"/>
      <c r="G656" s="11"/>
      <c r="H656" s="247"/>
      <c r="I656" s="11"/>
      <c r="J656" s="11"/>
      <c r="K656" s="11"/>
      <c r="L656" s="11"/>
      <c r="M656" s="3"/>
    </row>
    <row r="657" spans="1:13" s="55" customFormat="1" x14ac:dyDescent="0.25">
      <c r="A657" s="12"/>
      <c r="B657" s="12"/>
      <c r="C657" s="12"/>
      <c r="D657" s="95"/>
      <c r="E657" s="12"/>
      <c r="F657" s="103"/>
      <c r="G657" s="11"/>
      <c r="H657" s="247"/>
      <c r="I657" s="11"/>
      <c r="J657" s="11"/>
      <c r="K657" s="11"/>
      <c r="L657" s="11"/>
      <c r="M657" s="3"/>
    </row>
    <row r="658" spans="1:13" s="55" customFormat="1" x14ac:dyDescent="0.25">
      <c r="A658" s="12"/>
      <c r="B658" s="12"/>
      <c r="C658" s="12"/>
      <c r="D658" s="95"/>
      <c r="E658" s="12"/>
      <c r="F658" s="103"/>
      <c r="G658" s="11"/>
      <c r="H658" s="247"/>
      <c r="I658" s="11"/>
      <c r="J658" s="11"/>
      <c r="K658" s="11"/>
      <c r="L658" s="11"/>
      <c r="M658" s="3"/>
    </row>
    <row r="659" spans="1:13" s="55" customFormat="1" x14ac:dyDescent="0.25">
      <c r="A659" s="12"/>
      <c r="B659" s="12"/>
      <c r="C659" s="12"/>
      <c r="D659" s="95"/>
      <c r="E659" s="12"/>
      <c r="F659" s="103"/>
      <c r="G659" s="11"/>
      <c r="H659" s="247"/>
      <c r="I659" s="11"/>
      <c r="J659" s="11"/>
      <c r="K659" s="11"/>
      <c r="L659" s="11"/>
      <c r="M659" s="3"/>
    </row>
    <row r="660" spans="1:13" s="55" customFormat="1" x14ac:dyDescent="0.25">
      <c r="A660" s="12"/>
      <c r="B660" s="12"/>
      <c r="C660" s="12"/>
      <c r="D660" s="95"/>
      <c r="E660" s="12"/>
      <c r="F660" s="103"/>
      <c r="G660" s="11"/>
      <c r="H660" s="247"/>
      <c r="I660" s="11"/>
      <c r="J660" s="11"/>
      <c r="K660" s="11"/>
      <c r="L660" s="11"/>
      <c r="M660" s="3"/>
    </row>
    <row r="661" spans="1:13" s="55" customFormat="1" x14ac:dyDescent="0.25">
      <c r="A661" s="12"/>
      <c r="B661" s="12"/>
      <c r="C661" s="12"/>
      <c r="D661" s="95"/>
      <c r="E661" s="12"/>
      <c r="F661" s="103"/>
      <c r="G661" s="11"/>
      <c r="H661" s="247"/>
      <c r="I661" s="11"/>
      <c r="J661" s="11"/>
      <c r="K661" s="11"/>
      <c r="L661" s="11"/>
      <c r="M661" s="3"/>
    </row>
    <row r="662" spans="1:13" s="55" customFormat="1" x14ac:dyDescent="0.25">
      <c r="A662" s="12"/>
      <c r="B662" s="12"/>
      <c r="C662" s="12"/>
      <c r="D662" s="95"/>
      <c r="E662" s="12"/>
      <c r="F662" s="103"/>
      <c r="G662" s="11"/>
      <c r="H662" s="247"/>
      <c r="I662" s="11"/>
      <c r="J662" s="11"/>
      <c r="K662" s="11"/>
      <c r="L662" s="11"/>
      <c r="M662" s="3"/>
    </row>
    <row r="663" spans="1:13" s="55" customFormat="1" x14ac:dyDescent="0.25">
      <c r="A663" s="12"/>
      <c r="B663" s="12"/>
      <c r="C663" s="12"/>
      <c r="D663" s="95"/>
      <c r="E663" s="12"/>
      <c r="F663" s="103"/>
      <c r="G663" s="11"/>
      <c r="H663" s="247"/>
      <c r="I663" s="11"/>
      <c r="J663" s="11"/>
      <c r="K663" s="11"/>
      <c r="L663" s="11"/>
      <c r="M663" s="3"/>
    </row>
    <row r="664" spans="1:13" s="55" customFormat="1" x14ac:dyDescent="0.25">
      <c r="A664" s="12"/>
      <c r="B664" s="12"/>
      <c r="C664" s="12"/>
      <c r="D664" s="95"/>
      <c r="E664" s="12"/>
      <c r="F664" s="103"/>
      <c r="G664" s="11"/>
      <c r="H664" s="247"/>
      <c r="I664" s="11"/>
      <c r="J664" s="11"/>
      <c r="K664" s="11"/>
      <c r="L664" s="11"/>
      <c r="M664" s="3"/>
    </row>
    <row r="665" spans="1:13" s="55" customFormat="1" x14ac:dyDescent="0.25">
      <c r="A665" s="12"/>
      <c r="B665" s="12"/>
      <c r="C665" s="12"/>
      <c r="D665" s="95"/>
      <c r="E665" s="12"/>
      <c r="F665" s="103"/>
      <c r="G665" s="11"/>
      <c r="H665" s="247"/>
      <c r="I665" s="11"/>
      <c r="J665" s="11"/>
      <c r="K665" s="11"/>
      <c r="L665" s="11"/>
      <c r="M665" s="3"/>
    </row>
    <row r="666" spans="1:13" s="55" customFormat="1" x14ac:dyDescent="0.25">
      <c r="A666" s="12"/>
      <c r="B666" s="12"/>
      <c r="C666" s="12"/>
      <c r="D666" s="95"/>
      <c r="E666" s="12"/>
      <c r="F666" s="103"/>
      <c r="G666" s="11"/>
      <c r="H666" s="247"/>
      <c r="I666" s="11"/>
      <c r="J666" s="11"/>
      <c r="K666" s="11"/>
      <c r="L666" s="11"/>
      <c r="M666" s="3"/>
    </row>
    <row r="667" spans="1:13" s="55" customFormat="1" x14ac:dyDescent="0.25">
      <c r="A667" s="12"/>
      <c r="B667" s="12"/>
      <c r="C667" s="12"/>
      <c r="D667" s="95"/>
      <c r="E667" s="12"/>
      <c r="F667" s="103"/>
      <c r="G667" s="11"/>
      <c r="H667" s="247"/>
      <c r="I667" s="11"/>
      <c r="J667" s="11"/>
      <c r="K667" s="11"/>
      <c r="L667" s="11"/>
      <c r="M667" s="3"/>
    </row>
    <row r="668" spans="1:13" s="55" customFormat="1" x14ac:dyDescent="0.25">
      <c r="A668" s="12"/>
      <c r="B668" s="12"/>
      <c r="C668" s="12"/>
      <c r="D668" s="95"/>
      <c r="E668" s="12"/>
      <c r="F668" s="103"/>
      <c r="G668" s="11"/>
      <c r="H668" s="247"/>
      <c r="I668" s="11"/>
      <c r="J668" s="11"/>
      <c r="K668" s="11"/>
      <c r="L668" s="11"/>
      <c r="M668" s="3"/>
    </row>
    <row r="669" spans="1:13" s="55" customFormat="1" x14ac:dyDescent="0.25">
      <c r="A669" s="12"/>
      <c r="B669" s="12"/>
      <c r="C669" s="12"/>
      <c r="D669" s="95"/>
      <c r="E669" s="12"/>
      <c r="F669" s="103"/>
      <c r="G669" s="11"/>
      <c r="H669" s="247"/>
      <c r="I669" s="11"/>
      <c r="J669" s="11"/>
      <c r="K669" s="11"/>
      <c r="L669" s="11"/>
      <c r="M669" s="3"/>
    </row>
    <row r="670" spans="1:13" s="55" customFormat="1" x14ac:dyDescent="0.25">
      <c r="A670" s="12"/>
      <c r="B670" s="12"/>
      <c r="C670" s="12"/>
      <c r="D670" s="95"/>
      <c r="E670" s="12"/>
      <c r="F670" s="103"/>
      <c r="G670" s="11"/>
      <c r="H670" s="247"/>
      <c r="I670" s="11"/>
      <c r="J670" s="11"/>
      <c r="K670" s="11"/>
      <c r="L670" s="11"/>
      <c r="M670" s="3"/>
    </row>
    <row r="671" spans="1:13" s="55" customFormat="1" x14ac:dyDescent="0.25">
      <c r="A671" s="12"/>
      <c r="B671" s="12"/>
      <c r="C671" s="12"/>
      <c r="D671" s="95"/>
      <c r="E671" s="12"/>
      <c r="F671" s="103"/>
      <c r="G671" s="11"/>
      <c r="H671" s="247"/>
      <c r="I671" s="11"/>
      <c r="J671" s="11"/>
      <c r="K671" s="11"/>
      <c r="L671" s="11"/>
      <c r="M671" s="3"/>
    </row>
    <row r="672" spans="1:13" s="55" customFormat="1" x14ac:dyDescent="0.25">
      <c r="A672" s="12"/>
      <c r="B672" s="12"/>
      <c r="C672" s="12"/>
      <c r="D672" s="95"/>
      <c r="E672" s="12"/>
      <c r="F672" s="103"/>
      <c r="G672" s="11"/>
      <c r="H672" s="247"/>
      <c r="I672" s="11"/>
      <c r="J672" s="11"/>
      <c r="K672" s="11"/>
      <c r="L672" s="11"/>
      <c r="M672" s="3"/>
    </row>
    <row r="673" spans="1:13" s="55" customFormat="1" x14ac:dyDescent="0.25">
      <c r="A673" s="12"/>
      <c r="B673" s="12"/>
      <c r="C673" s="12"/>
      <c r="D673" s="95"/>
      <c r="E673" s="12"/>
      <c r="F673" s="103"/>
      <c r="G673" s="11"/>
      <c r="H673" s="247"/>
      <c r="I673" s="11"/>
      <c r="J673" s="11"/>
      <c r="K673" s="11"/>
      <c r="L673" s="11"/>
      <c r="M673" s="3"/>
    </row>
    <row r="674" spans="1:13" s="55" customFormat="1" x14ac:dyDescent="0.25">
      <c r="A674" s="12"/>
      <c r="B674" s="12"/>
      <c r="C674" s="12"/>
      <c r="D674" s="95"/>
      <c r="E674" s="12"/>
      <c r="F674" s="103"/>
      <c r="G674" s="11"/>
      <c r="H674" s="247"/>
      <c r="I674" s="11"/>
      <c r="J674" s="11"/>
      <c r="K674" s="11"/>
      <c r="L674" s="11"/>
      <c r="M674" s="3"/>
    </row>
    <row r="675" spans="1:13" s="55" customFormat="1" x14ac:dyDescent="0.25">
      <c r="A675" s="12"/>
      <c r="B675" s="12"/>
      <c r="C675" s="12"/>
      <c r="D675" s="95"/>
      <c r="E675" s="12"/>
      <c r="F675" s="103"/>
      <c r="G675" s="11"/>
      <c r="H675" s="247"/>
      <c r="I675" s="11"/>
      <c r="J675" s="11"/>
      <c r="K675" s="11"/>
      <c r="L675" s="11"/>
      <c r="M675" s="3"/>
    </row>
    <row r="676" spans="1:13" s="55" customFormat="1" x14ac:dyDescent="0.25">
      <c r="A676" s="12"/>
      <c r="B676" s="12"/>
      <c r="C676" s="12"/>
      <c r="D676" s="95"/>
      <c r="E676" s="12"/>
      <c r="F676" s="103"/>
      <c r="G676" s="11"/>
      <c r="H676" s="247"/>
      <c r="I676" s="11"/>
      <c r="J676" s="11"/>
      <c r="K676" s="11"/>
      <c r="L676" s="11"/>
      <c r="M676" s="3"/>
    </row>
    <row r="677" spans="1:13" s="55" customFormat="1" x14ac:dyDescent="0.25">
      <c r="A677" s="12"/>
      <c r="B677" s="12"/>
      <c r="C677" s="12"/>
      <c r="D677" s="95"/>
      <c r="E677" s="12"/>
      <c r="F677" s="103"/>
      <c r="G677" s="11"/>
      <c r="H677" s="247"/>
      <c r="I677" s="11"/>
      <c r="J677" s="11"/>
      <c r="K677" s="11"/>
      <c r="L677" s="11"/>
      <c r="M677" s="3"/>
    </row>
    <row r="678" spans="1:13" s="55" customFormat="1" x14ac:dyDescent="0.25">
      <c r="A678" s="12"/>
      <c r="B678" s="12"/>
      <c r="C678" s="12"/>
      <c r="D678" s="95"/>
      <c r="E678" s="12"/>
      <c r="F678" s="103"/>
      <c r="G678" s="11"/>
      <c r="H678" s="247"/>
      <c r="I678" s="11"/>
      <c r="J678" s="11"/>
      <c r="K678" s="11"/>
      <c r="L678" s="11"/>
      <c r="M678" s="3"/>
    </row>
    <row r="679" spans="1:13" s="55" customFormat="1" x14ac:dyDescent="0.25">
      <c r="A679" s="12"/>
      <c r="B679" s="12"/>
      <c r="C679" s="12"/>
      <c r="D679" s="95"/>
      <c r="E679" s="12"/>
      <c r="F679" s="103"/>
      <c r="G679" s="11"/>
      <c r="H679" s="247"/>
      <c r="I679" s="11"/>
      <c r="J679" s="11"/>
      <c r="K679" s="11"/>
      <c r="L679" s="11"/>
      <c r="M679" s="3"/>
    </row>
    <row r="680" spans="1:13" s="55" customFormat="1" x14ac:dyDescent="0.25">
      <c r="A680" s="12"/>
      <c r="B680" s="12"/>
      <c r="C680" s="12"/>
      <c r="D680" s="95"/>
      <c r="E680" s="12"/>
      <c r="F680" s="103"/>
      <c r="G680" s="11"/>
      <c r="H680" s="247"/>
      <c r="I680" s="11"/>
      <c r="J680" s="11"/>
      <c r="K680" s="11"/>
      <c r="L680" s="11"/>
      <c r="M680" s="3"/>
    </row>
    <row r="681" spans="1:13" s="55" customFormat="1" x14ac:dyDescent="0.25">
      <c r="A681" s="12"/>
      <c r="B681" s="12"/>
      <c r="C681" s="12"/>
      <c r="D681" s="95"/>
      <c r="E681" s="12"/>
      <c r="F681" s="103"/>
      <c r="G681" s="11"/>
      <c r="H681" s="247"/>
      <c r="I681" s="11"/>
      <c r="J681" s="11"/>
      <c r="K681" s="11"/>
      <c r="L681" s="11"/>
      <c r="M681" s="3"/>
    </row>
    <row r="682" spans="1:13" s="55" customFormat="1" x14ac:dyDescent="0.25">
      <c r="A682" s="12"/>
      <c r="B682" s="12"/>
      <c r="C682" s="12"/>
      <c r="D682" s="95"/>
      <c r="E682" s="12"/>
      <c r="F682" s="103"/>
      <c r="G682" s="11"/>
      <c r="H682" s="247"/>
      <c r="I682" s="11"/>
      <c r="J682" s="11"/>
      <c r="K682" s="11"/>
      <c r="L682" s="11"/>
      <c r="M682" s="3"/>
    </row>
    <row r="683" spans="1:13" s="55" customFormat="1" x14ac:dyDescent="0.25">
      <c r="A683" s="12"/>
      <c r="B683" s="12"/>
      <c r="C683" s="12"/>
      <c r="D683" s="95"/>
      <c r="E683" s="12"/>
      <c r="F683" s="103"/>
      <c r="G683" s="11"/>
      <c r="H683" s="247"/>
      <c r="I683" s="11"/>
      <c r="J683" s="11"/>
      <c r="K683" s="11"/>
      <c r="L683" s="11"/>
      <c r="M683" s="3"/>
    </row>
    <row r="684" spans="1:13" s="55" customFormat="1" x14ac:dyDescent="0.25">
      <c r="A684" s="12"/>
      <c r="B684" s="12"/>
      <c r="C684" s="12"/>
      <c r="D684" s="95"/>
      <c r="E684" s="12"/>
      <c r="F684" s="103"/>
      <c r="G684" s="11"/>
      <c r="H684" s="247"/>
      <c r="I684" s="11"/>
      <c r="J684" s="11"/>
      <c r="K684" s="11"/>
      <c r="L684" s="11"/>
      <c r="M684" s="3"/>
    </row>
    <row r="685" spans="1:13" s="55" customFormat="1" x14ac:dyDescent="0.25">
      <c r="A685" s="12"/>
      <c r="B685" s="12"/>
      <c r="C685" s="12"/>
      <c r="D685" s="95"/>
      <c r="E685" s="12"/>
      <c r="F685" s="103"/>
      <c r="G685" s="11"/>
      <c r="H685" s="247"/>
      <c r="I685" s="11"/>
      <c r="J685" s="11"/>
      <c r="K685" s="11"/>
      <c r="L685" s="11"/>
      <c r="M685" s="3"/>
    </row>
    <row r="686" spans="1:13" s="55" customFormat="1" x14ac:dyDescent="0.25">
      <c r="A686" s="12"/>
      <c r="B686" s="12"/>
      <c r="C686" s="12"/>
      <c r="D686" s="95"/>
      <c r="E686" s="12"/>
      <c r="F686" s="103"/>
      <c r="G686" s="11"/>
      <c r="H686" s="247"/>
      <c r="I686" s="11"/>
      <c r="J686" s="11"/>
      <c r="K686" s="11"/>
      <c r="L686" s="11"/>
      <c r="M686" s="3"/>
    </row>
    <row r="687" spans="1:13" s="55" customFormat="1" x14ac:dyDescent="0.25">
      <c r="A687" s="12"/>
      <c r="B687" s="12"/>
      <c r="C687" s="12"/>
      <c r="D687" s="95"/>
      <c r="E687" s="12"/>
      <c r="F687" s="103"/>
      <c r="G687" s="11"/>
      <c r="H687" s="247"/>
      <c r="I687" s="11"/>
      <c r="J687" s="11"/>
      <c r="K687" s="11"/>
      <c r="L687" s="11"/>
      <c r="M687" s="3"/>
    </row>
    <row r="688" spans="1:13" s="55" customFormat="1" x14ac:dyDescent="0.25">
      <c r="A688" s="12"/>
      <c r="B688" s="12"/>
      <c r="C688" s="12"/>
      <c r="D688" s="95"/>
      <c r="E688" s="12"/>
      <c r="F688" s="103"/>
      <c r="G688" s="11"/>
      <c r="H688" s="247"/>
      <c r="I688" s="11"/>
      <c r="J688" s="11"/>
      <c r="K688" s="11"/>
      <c r="L688" s="11"/>
      <c r="M688" s="3"/>
    </row>
    <row r="689" spans="1:13" s="55" customFormat="1" x14ac:dyDescent="0.25">
      <c r="A689" s="12"/>
      <c r="B689" s="12"/>
      <c r="C689" s="12"/>
      <c r="D689" s="95"/>
      <c r="E689" s="12"/>
      <c r="F689" s="103"/>
      <c r="G689" s="11"/>
      <c r="H689" s="247"/>
      <c r="I689" s="11"/>
      <c r="J689" s="11"/>
      <c r="K689" s="11"/>
      <c r="L689" s="11"/>
      <c r="M689" s="3"/>
    </row>
    <row r="690" spans="1:13" s="55" customFormat="1" x14ac:dyDescent="0.25">
      <c r="A690" s="12"/>
      <c r="B690" s="12"/>
      <c r="C690" s="12"/>
      <c r="D690" s="95"/>
      <c r="E690" s="12"/>
      <c r="F690" s="103"/>
      <c r="G690" s="11"/>
      <c r="H690" s="247"/>
      <c r="I690" s="11"/>
      <c r="J690" s="11"/>
      <c r="K690" s="11"/>
      <c r="L690" s="11"/>
      <c r="M690" s="3"/>
    </row>
    <row r="691" spans="1:13" s="55" customFormat="1" x14ac:dyDescent="0.25">
      <c r="A691" s="12"/>
      <c r="B691" s="12"/>
      <c r="C691" s="12"/>
      <c r="D691" s="95"/>
      <c r="E691" s="12"/>
      <c r="F691" s="103"/>
      <c r="G691" s="11"/>
      <c r="H691" s="247"/>
      <c r="I691" s="11"/>
      <c r="J691" s="11"/>
      <c r="K691" s="11"/>
      <c r="L691" s="11"/>
      <c r="M691" s="3"/>
    </row>
    <row r="692" spans="1:13" s="55" customFormat="1" x14ac:dyDescent="0.25">
      <c r="A692" s="12"/>
      <c r="B692" s="12"/>
      <c r="C692" s="12"/>
      <c r="D692" s="95"/>
      <c r="E692" s="12"/>
      <c r="F692" s="103"/>
      <c r="G692" s="11"/>
      <c r="H692" s="247"/>
      <c r="I692" s="11"/>
      <c r="J692" s="11"/>
      <c r="K692" s="11"/>
      <c r="L692" s="11"/>
      <c r="M692" s="3"/>
    </row>
    <row r="693" spans="1:13" s="55" customFormat="1" x14ac:dyDescent="0.25">
      <c r="A693" s="12"/>
      <c r="B693" s="12"/>
      <c r="C693" s="12"/>
      <c r="D693" s="95"/>
      <c r="E693" s="12"/>
      <c r="F693" s="103"/>
      <c r="G693" s="11"/>
      <c r="H693" s="247"/>
      <c r="I693" s="11"/>
      <c r="J693" s="11"/>
      <c r="K693" s="11"/>
      <c r="L693" s="11"/>
      <c r="M693" s="3"/>
    </row>
    <row r="694" spans="1:13" s="55" customFormat="1" x14ac:dyDescent="0.25">
      <c r="A694" s="12"/>
      <c r="B694" s="12"/>
      <c r="C694" s="12"/>
      <c r="D694" s="95"/>
      <c r="E694" s="12"/>
      <c r="F694" s="103"/>
      <c r="G694" s="11"/>
      <c r="H694" s="247"/>
      <c r="I694" s="11"/>
      <c r="J694" s="11"/>
      <c r="K694" s="11"/>
      <c r="L694" s="11"/>
      <c r="M694" s="3"/>
    </row>
    <row r="695" spans="1:13" s="55" customFormat="1" x14ac:dyDescent="0.25">
      <c r="A695" s="12"/>
      <c r="B695" s="12"/>
      <c r="C695" s="12"/>
      <c r="D695" s="95"/>
      <c r="E695" s="12"/>
      <c r="F695" s="103"/>
      <c r="G695" s="11"/>
      <c r="H695" s="247"/>
      <c r="I695" s="11"/>
      <c r="J695" s="11"/>
      <c r="K695" s="11"/>
      <c r="L695" s="11"/>
      <c r="M695" s="3"/>
    </row>
    <row r="696" spans="1:13" s="55" customFormat="1" x14ac:dyDescent="0.25">
      <c r="A696" s="12"/>
      <c r="B696" s="12"/>
      <c r="C696" s="12"/>
      <c r="D696" s="95"/>
      <c r="E696" s="12"/>
      <c r="F696" s="103"/>
      <c r="G696" s="11"/>
      <c r="H696" s="247"/>
      <c r="I696" s="11"/>
      <c r="J696" s="11"/>
      <c r="K696" s="11"/>
      <c r="L696" s="11"/>
      <c r="M696" s="3"/>
    </row>
    <row r="697" spans="1:13" s="55" customFormat="1" x14ac:dyDescent="0.25">
      <c r="A697" s="12"/>
      <c r="B697" s="12"/>
      <c r="C697" s="12"/>
      <c r="D697" s="95"/>
      <c r="E697" s="12"/>
      <c r="F697" s="103"/>
      <c r="G697" s="11"/>
      <c r="H697" s="247"/>
      <c r="I697" s="11"/>
      <c r="J697" s="11"/>
      <c r="K697" s="11"/>
      <c r="L697" s="11"/>
      <c r="M697" s="3"/>
    </row>
    <row r="698" spans="1:13" s="55" customFormat="1" x14ac:dyDescent="0.25">
      <c r="A698" s="12"/>
      <c r="B698" s="12"/>
      <c r="C698" s="12"/>
      <c r="D698" s="95"/>
      <c r="E698" s="12"/>
      <c r="F698" s="103"/>
      <c r="G698" s="11"/>
      <c r="H698" s="247"/>
      <c r="I698" s="11"/>
      <c r="J698" s="11"/>
      <c r="K698" s="11"/>
      <c r="L698" s="11"/>
      <c r="M698" s="3"/>
    </row>
    <row r="699" spans="1:13" s="55" customFormat="1" x14ac:dyDescent="0.25">
      <c r="A699" s="12"/>
      <c r="B699" s="12"/>
      <c r="C699" s="12"/>
      <c r="D699" s="95"/>
      <c r="E699" s="12"/>
      <c r="F699" s="103"/>
      <c r="G699" s="11"/>
      <c r="H699" s="247"/>
      <c r="I699" s="11"/>
      <c r="J699" s="11"/>
      <c r="K699" s="11"/>
      <c r="L699" s="11"/>
      <c r="M699" s="3"/>
    </row>
    <row r="700" spans="1:13" s="55" customFormat="1" x14ac:dyDescent="0.25">
      <c r="A700" s="12"/>
      <c r="B700" s="12"/>
      <c r="C700" s="12"/>
      <c r="D700" s="95"/>
      <c r="E700" s="12"/>
      <c r="F700" s="103"/>
      <c r="G700" s="11"/>
      <c r="H700" s="247"/>
      <c r="I700" s="11"/>
      <c r="J700" s="11"/>
      <c r="K700" s="11"/>
      <c r="L700" s="11"/>
      <c r="M700" s="3"/>
    </row>
    <row r="701" spans="1:13" s="55" customFormat="1" x14ac:dyDescent="0.25">
      <c r="A701" s="12"/>
      <c r="B701" s="12"/>
      <c r="C701" s="12"/>
      <c r="D701" s="95"/>
      <c r="E701" s="12"/>
      <c r="F701" s="103"/>
      <c r="G701" s="11"/>
      <c r="H701" s="247"/>
      <c r="I701" s="11"/>
      <c r="J701" s="11"/>
      <c r="K701" s="11"/>
      <c r="L701" s="11"/>
      <c r="M701" s="3"/>
    </row>
    <row r="702" spans="1:13" s="55" customFormat="1" x14ac:dyDescent="0.25">
      <c r="A702" s="12"/>
      <c r="B702" s="12"/>
      <c r="C702" s="12"/>
      <c r="D702" s="95"/>
      <c r="E702" s="12"/>
      <c r="F702" s="103"/>
      <c r="G702" s="11"/>
      <c r="H702" s="247"/>
      <c r="I702" s="11"/>
      <c r="J702" s="11"/>
      <c r="K702" s="11"/>
      <c r="L702" s="11"/>
      <c r="M702" s="3"/>
    </row>
    <row r="703" spans="1:13" s="55" customFormat="1" x14ac:dyDescent="0.25">
      <c r="A703" s="12"/>
      <c r="B703" s="12"/>
      <c r="C703" s="12"/>
      <c r="D703" s="95"/>
      <c r="E703" s="12"/>
      <c r="F703" s="103"/>
      <c r="G703" s="11"/>
      <c r="H703" s="247"/>
      <c r="I703" s="11"/>
      <c r="J703" s="11"/>
      <c r="K703" s="11"/>
      <c r="L703" s="11"/>
      <c r="M703" s="3"/>
    </row>
    <row r="704" spans="1:13" s="55" customFormat="1" x14ac:dyDescent="0.25">
      <c r="A704" s="12"/>
      <c r="B704" s="12"/>
      <c r="C704" s="12"/>
      <c r="D704" s="95"/>
      <c r="E704" s="12"/>
      <c r="F704" s="103"/>
      <c r="G704" s="11"/>
      <c r="H704" s="247"/>
      <c r="I704" s="11"/>
      <c r="J704" s="11"/>
      <c r="K704" s="11"/>
      <c r="L704" s="11"/>
      <c r="M704" s="3"/>
    </row>
    <row r="705" spans="1:13" s="55" customFormat="1" x14ac:dyDescent="0.25">
      <c r="A705" s="12"/>
      <c r="B705" s="12"/>
      <c r="C705" s="12"/>
      <c r="D705" s="95"/>
      <c r="E705" s="12"/>
      <c r="F705" s="103"/>
      <c r="G705" s="11"/>
      <c r="H705" s="247"/>
      <c r="I705" s="11"/>
      <c r="J705" s="11"/>
      <c r="K705" s="11"/>
      <c r="L705" s="11"/>
      <c r="M705" s="3"/>
    </row>
    <row r="706" spans="1:13" s="55" customFormat="1" x14ac:dyDescent="0.25">
      <c r="A706" s="12"/>
      <c r="B706" s="12"/>
      <c r="C706" s="12"/>
      <c r="D706" s="95"/>
      <c r="E706" s="12"/>
      <c r="F706" s="103"/>
      <c r="G706" s="11"/>
      <c r="H706" s="247"/>
      <c r="I706" s="11"/>
      <c r="J706" s="11"/>
      <c r="K706" s="11"/>
      <c r="L706" s="11"/>
      <c r="M706" s="3"/>
    </row>
    <row r="707" spans="1:13" s="55" customFormat="1" x14ac:dyDescent="0.25">
      <c r="A707" s="12"/>
      <c r="B707" s="12"/>
      <c r="C707" s="12"/>
      <c r="D707" s="95"/>
      <c r="E707" s="12"/>
      <c r="F707" s="103"/>
      <c r="G707" s="11"/>
      <c r="H707" s="247"/>
      <c r="I707" s="11"/>
      <c r="J707" s="11"/>
      <c r="K707" s="11"/>
      <c r="L707" s="11"/>
      <c r="M707" s="3"/>
    </row>
    <row r="708" spans="1:13" s="55" customFormat="1" x14ac:dyDescent="0.25">
      <c r="A708" s="12"/>
      <c r="B708" s="12"/>
      <c r="C708" s="12"/>
      <c r="D708" s="95"/>
      <c r="E708" s="12"/>
      <c r="F708" s="103"/>
      <c r="G708" s="11"/>
      <c r="H708" s="247"/>
      <c r="I708" s="11"/>
      <c r="J708" s="11"/>
      <c r="K708" s="11"/>
      <c r="L708" s="11"/>
      <c r="M708" s="3"/>
    </row>
    <row r="709" spans="1:13" s="55" customFormat="1" x14ac:dyDescent="0.25">
      <c r="A709" s="12"/>
      <c r="B709" s="12"/>
      <c r="C709" s="12"/>
      <c r="D709" s="95"/>
      <c r="E709" s="12"/>
      <c r="F709" s="103"/>
      <c r="G709" s="11"/>
      <c r="H709" s="247"/>
      <c r="I709" s="11"/>
      <c r="J709" s="11"/>
      <c r="K709" s="11"/>
      <c r="L709" s="11"/>
      <c r="M709" s="3"/>
    </row>
    <row r="710" spans="1:13" s="55" customFormat="1" x14ac:dyDescent="0.25">
      <c r="A710" s="12"/>
      <c r="B710" s="12"/>
      <c r="C710" s="12"/>
      <c r="D710" s="95"/>
      <c r="E710" s="12"/>
      <c r="F710" s="103"/>
      <c r="G710" s="11"/>
      <c r="H710" s="247"/>
      <c r="I710" s="11"/>
      <c r="J710" s="11"/>
      <c r="K710" s="11"/>
      <c r="L710" s="11"/>
      <c r="M710" s="3"/>
    </row>
    <row r="711" spans="1:13" s="55" customFormat="1" x14ac:dyDescent="0.25">
      <c r="A711" s="12"/>
      <c r="B711" s="12"/>
      <c r="C711" s="12"/>
      <c r="D711" s="95"/>
      <c r="E711" s="12"/>
      <c r="F711" s="103"/>
      <c r="G711" s="11"/>
      <c r="H711" s="247"/>
      <c r="I711" s="11"/>
      <c r="J711" s="11"/>
      <c r="K711" s="11"/>
      <c r="L711" s="11"/>
      <c r="M711" s="3"/>
    </row>
    <row r="712" spans="1:13" s="55" customFormat="1" x14ac:dyDescent="0.25">
      <c r="A712" s="12"/>
      <c r="B712" s="12"/>
      <c r="C712" s="12"/>
      <c r="D712" s="95"/>
      <c r="E712" s="12"/>
      <c r="F712" s="103"/>
      <c r="G712" s="11"/>
      <c r="H712" s="247"/>
      <c r="I712" s="11"/>
      <c r="J712" s="11"/>
      <c r="K712" s="11"/>
      <c r="L712" s="11"/>
      <c r="M712" s="3"/>
    </row>
    <row r="713" spans="1:13" s="55" customFormat="1" x14ac:dyDescent="0.25">
      <c r="A713" s="12"/>
      <c r="B713" s="12"/>
      <c r="C713" s="12"/>
      <c r="D713" s="95"/>
      <c r="E713" s="12"/>
      <c r="F713" s="103"/>
      <c r="G713" s="11"/>
      <c r="H713" s="247"/>
      <c r="I713" s="11"/>
      <c r="J713" s="11"/>
      <c r="K713" s="11"/>
      <c r="L713" s="11"/>
      <c r="M713" s="3"/>
    </row>
    <row r="714" spans="1:13" s="55" customFormat="1" x14ac:dyDescent="0.25">
      <c r="A714" s="12"/>
      <c r="B714" s="12"/>
      <c r="C714" s="12"/>
      <c r="D714" s="95"/>
      <c r="E714" s="12"/>
      <c r="F714" s="103"/>
      <c r="G714" s="11"/>
      <c r="H714" s="247"/>
      <c r="I714" s="11"/>
      <c r="J714" s="11"/>
      <c r="K714" s="11"/>
      <c r="L714" s="11"/>
      <c r="M714" s="3"/>
    </row>
    <row r="715" spans="1:13" s="55" customFormat="1" x14ac:dyDescent="0.25">
      <c r="A715" s="12"/>
      <c r="B715" s="12"/>
      <c r="C715" s="12"/>
      <c r="D715" s="95"/>
      <c r="E715" s="12"/>
      <c r="F715" s="103"/>
      <c r="G715" s="11"/>
      <c r="H715" s="247"/>
      <c r="I715" s="11"/>
      <c r="J715" s="11"/>
      <c r="K715" s="11"/>
      <c r="L715" s="11"/>
      <c r="M715" s="3"/>
    </row>
    <row r="716" spans="1:13" s="55" customFormat="1" x14ac:dyDescent="0.25">
      <c r="A716" s="12"/>
      <c r="B716" s="12"/>
      <c r="C716" s="12"/>
      <c r="D716" s="95"/>
      <c r="E716" s="12"/>
      <c r="F716" s="103"/>
      <c r="G716" s="11"/>
      <c r="H716" s="247"/>
      <c r="I716" s="11"/>
      <c r="J716" s="11"/>
      <c r="K716" s="11"/>
      <c r="L716" s="11"/>
      <c r="M716" s="3"/>
    </row>
    <row r="717" spans="1:13" s="55" customFormat="1" x14ac:dyDescent="0.25">
      <c r="A717" s="12"/>
      <c r="B717" s="12"/>
      <c r="C717" s="12"/>
      <c r="D717" s="95"/>
      <c r="E717" s="12"/>
      <c r="F717" s="103"/>
      <c r="G717" s="11"/>
      <c r="H717" s="247"/>
      <c r="I717" s="11"/>
      <c r="J717" s="11"/>
      <c r="K717" s="11"/>
      <c r="L717" s="11"/>
      <c r="M717" s="3"/>
    </row>
    <row r="718" spans="1:13" s="55" customFormat="1" x14ac:dyDescent="0.25">
      <c r="A718" s="12"/>
      <c r="B718" s="12"/>
      <c r="C718" s="12"/>
      <c r="D718" s="95"/>
      <c r="E718" s="12"/>
      <c r="F718" s="103"/>
      <c r="G718" s="11"/>
      <c r="H718" s="247"/>
      <c r="I718" s="11"/>
      <c r="J718" s="11"/>
      <c r="K718" s="11"/>
      <c r="L718" s="11"/>
      <c r="M718" s="3"/>
    </row>
    <row r="719" spans="1:13" s="55" customFormat="1" x14ac:dyDescent="0.25">
      <c r="A719" s="12"/>
      <c r="B719" s="12"/>
      <c r="C719" s="12"/>
      <c r="D719" s="95"/>
      <c r="E719" s="12"/>
      <c r="F719" s="103"/>
      <c r="G719" s="11"/>
      <c r="H719" s="247"/>
      <c r="I719" s="11"/>
      <c r="J719" s="11"/>
      <c r="K719" s="11"/>
      <c r="L719" s="11"/>
      <c r="M719" s="3"/>
    </row>
    <row r="720" spans="1:13" s="55" customFormat="1" x14ac:dyDescent="0.25">
      <c r="A720" s="12"/>
      <c r="B720" s="12"/>
      <c r="C720" s="12"/>
      <c r="D720" s="95"/>
      <c r="E720" s="12"/>
      <c r="F720" s="103"/>
      <c r="G720" s="11"/>
      <c r="H720" s="247"/>
      <c r="I720" s="11"/>
      <c r="J720" s="11"/>
      <c r="K720" s="11"/>
      <c r="L720" s="11"/>
      <c r="M720" s="3"/>
    </row>
    <row r="721" spans="1:13" s="55" customFormat="1" x14ac:dyDescent="0.25">
      <c r="A721" s="12"/>
      <c r="B721" s="12"/>
      <c r="C721" s="12"/>
      <c r="D721" s="95"/>
      <c r="E721" s="12"/>
      <c r="F721" s="103"/>
      <c r="G721" s="11"/>
      <c r="H721" s="247"/>
      <c r="I721" s="11"/>
      <c r="J721" s="11"/>
      <c r="K721" s="11"/>
      <c r="L721" s="11"/>
      <c r="M721" s="3"/>
    </row>
    <row r="722" spans="1:13" s="55" customFormat="1" x14ac:dyDescent="0.25">
      <c r="A722" s="12"/>
      <c r="B722" s="12"/>
      <c r="C722" s="12"/>
      <c r="D722" s="95"/>
      <c r="E722" s="12"/>
      <c r="F722" s="103"/>
      <c r="G722" s="11"/>
      <c r="H722" s="247"/>
      <c r="I722" s="11"/>
      <c r="J722" s="11"/>
      <c r="K722" s="11"/>
      <c r="L722" s="11"/>
      <c r="M722" s="3"/>
    </row>
    <row r="723" spans="1:13" s="55" customFormat="1" x14ac:dyDescent="0.25">
      <c r="A723" s="12"/>
      <c r="B723" s="12"/>
      <c r="C723" s="12"/>
      <c r="D723" s="95"/>
      <c r="E723" s="12"/>
      <c r="F723" s="103"/>
      <c r="G723" s="11"/>
      <c r="H723" s="247"/>
      <c r="I723" s="11"/>
      <c r="J723" s="11"/>
      <c r="K723" s="11"/>
      <c r="L723" s="11"/>
      <c r="M723" s="3"/>
    </row>
    <row r="724" spans="1:13" s="55" customFormat="1" x14ac:dyDescent="0.25">
      <c r="A724" s="12"/>
      <c r="B724" s="12"/>
      <c r="C724" s="12"/>
      <c r="D724" s="95"/>
      <c r="E724" s="12"/>
      <c r="F724" s="103"/>
      <c r="G724" s="11"/>
      <c r="H724" s="247"/>
      <c r="I724" s="11"/>
      <c r="J724" s="11"/>
      <c r="K724" s="11"/>
      <c r="L724" s="11"/>
      <c r="M724" s="3"/>
    </row>
    <row r="725" spans="1:13" s="55" customFormat="1" x14ac:dyDescent="0.25">
      <c r="A725" s="12"/>
      <c r="B725" s="12"/>
      <c r="C725" s="12"/>
      <c r="D725" s="95"/>
      <c r="E725" s="12"/>
      <c r="F725" s="103"/>
      <c r="G725" s="11"/>
      <c r="H725" s="247"/>
      <c r="I725" s="11"/>
      <c r="J725" s="11"/>
      <c r="K725" s="11"/>
      <c r="L725" s="11"/>
      <c r="M725" s="3"/>
    </row>
    <row r="726" spans="1:13" s="55" customFormat="1" x14ac:dyDescent="0.25">
      <c r="A726" s="12"/>
      <c r="B726" s="12"/>
      <c r="C726" s="12"/>
      <c r="D726" s="95"/>
      <c r="E726" s="12"/>
      <c r="F726" s="103"/>
      <c r="G726" s="11"/>
      <c r="H726" s="247"/>
      <c r="I726" s="11"/>
      <c r="J726" s="11"/>
      <c r="K726" s="11"/>
      <c r="L726" s="11"/>
      <c r="M726" s="3"/>
    </row>
    <row r="727" spans="1:13" s="55" customFormat="1" x14ac:dyDescent="0.25">
      <c r="A727" s="12"/>
      <c r="B727" s="12"/>
      <c r="C727" s="12"/>
      <c r="D727" s="95"/>
      <c r="E727" s="12"/>
      <c r="F727" s="103"/>
      <c r="G727" s="11"/>
      <c r="H727" s="247"/>
      <c r="I727" s="11"/>
      <c r="J727" s="11"/>
      <c r="K727" s="11"/>
      <c r="L727" s="11"/>
      <c r="M727" s="3"/>
    </row>
    <row r="728" spans="1:13" s="55" customFormat="1" x14ac:dyDescent="0.25">
      <c r="A728" s="12"/>
      <c r="B728" s="12"/>
      <c r="C728" s="12"/>
      <c r="D728" s="95"/>
      <c r="E728" s="12"/>
      <c r="F728" s="103"/>
      <c r="G728" s="11"/>
      <c r="H728" s="247"/>
      <c r="I728" s="11"/>
      <c r="J728" s="11"/>
      <c r="K728" s="11"/>
      <c r="L728" s="11"/>
      <c r="M728" s="3"/>
    </row>
    <row r="729" spans="1:13" s="55" customFormat="1" x14ac:dyDescent="0.25">
      <c r="A729" s="12"/>
      <c r="B729" s="12"/>
      <c r="C729" s="12"/>
      <c r="D729" s="95"/>
      <c r="E729" s="12"/>
      <c r="F729" s="103"/>
      <c r="G729" s="11"/>
      <c r="H729" s="247"/>
      <c r="I729" s="11"/>
      <c r="J729" s="11"/>
      <c r="K729" s="11"/>
      <c r="L729" s="11"/>
      <c r="M729" s="3"/>
    </row>
    <row r="730" spans="1:13" s="55" customFormat="1" x14ac:dyDescent="0.25">
      <c r="A730" s="12"/>
      <c r="B730" s="12"/>
      <c r="C730" s="12"/>
      <c r="D730" s="95"/>
      <c r="E730" s="12"/>
      <c r="F730" s="103"/>
      <c r="G730" s="11"/>
      <c r="H730" s="247"/>
      <c r="I730" s="11"/>
      <c r="J730" s="11"/>
      <c r="K730" s="11"/>
      <c r="L730" s="11"/>
      <c r="M730" s="3"/>
    </row>
    <row r="731" spans="1:13" s="55" customFormat="1" x14ac:dyDescent="0.25">
      <c r="A731" s="12"/>
      <c r="B731" s="12"/>
      <c r="C731" s="12"/>
      <c r="D731" s="95"/>
      <c r="E731" s="12"/>
      <c r="F731" s="103"/>
      <c r="G731" s="11"/>
      <c r="H731" s="247"/>
      <c r="I731" s="11"/>
      <c r="J731" s="11"/>
      <c r="K731" s="11"/>
      <c r="L731" s="11"/>
      <c r="M731" s="3"/>
    </row>
    <row r="732" spans="1:13" s="55" customFormat="1" x14ac:dyDescent="0.25">
      <c r="A732" s="12"/>
      <c r="B732" s="12"/>
      <c r="C732" s="12"/>
      <c r="D732" s="95"/>
      <c r="E732" s="12"/>
      <c r="F732" s="103"/>
      <c r="G732" s="11"/>
      <c r="H732" s="247"/>
      <c r="I732" s="11"/>
      <c r="J732" s="11"/>
      <c r="K732" s="11"/>
      <c r="L732" s="11"/>
      <c r="M732" s="3"/>
    </row>
    <row r="733" spans="1:13" s="55" customFormat="1" x14ac:dyDescent="0.25">
      <c r="A733" s="12"/>
      <c r="B733" s="12"/>
      <c r="C733" s="12"/>
      <c r="D733" s="95"/>
      <c r="E733" s="12"/>
      <c r="F733" s="103"/>
      <c r="G733" s="11"/>
      <c r="H733" s="247"/>
      <c r="I733" s="11"/>
      <c r="J733" s="11"/>
      <c r="K733" s="11"/>
      <c r="L733" s="11"/>
      <c r="M733" s="3"/>
    </row>
    <row r="734" spans="1:13" s="55" customFormat="1" x14ac:dyDescent="0.25">
      <c r="A734" s="12"/>
      <c r="B734" s="12"/>
      <c r="C734" s="12"/>
      <c r="D734" s="95"/>
      <c r="E734" s="12"/>
      <c r="F734" s="103"/>
      <c r="G734" s="11"/>
      <c r="H734" s="247"/>
      <c r="I734" s="11"/>
      <c r="J734" s="11"/>
      <c r="K734" s="11"/>
      <c r="L734" s="11"/>
      <c r="M734" s="3"/>
    </row>
    <row r="735" spans="1:13" s="55" customFormat="1" x14ac:dyDescent="0.25">
      <c r="A735" s="12"/>
      <c r="B735" s="12"/>
      <c r="C735" s="12"/>
      <c r="D735" s="95"/>
      <c r="E735" s="12"/>
      <c r="F735" s="103"/>
      <c r="G735" s="11"/>
      <c r="H735" s="247"/>
      <c r="I735" s="11"/>
      <c r="J735" s="11"/>
      <c r="K735" s="11"/>
      <c r="L735" s="11"/>
      <c r="M735" s="3"/>
    </row>
    <row r="736" spans="1:13" s="55" customFormat="1" x14ac:dyDescent="0.25">
      <c r="A736" s="12"/>
      <c r="B736" s="12"/>
      <c r="C736" s="12"/>
      <c r="D736" s="95"/>
      <c r="E736" s="12"/>
      <c r="F736" s="103"/>
      <c r="G736" s="11"/>
      <c r="H736" s="247"/>
      <c r="I736" s="11"/>
      <c r="J736" s="11"/>
      <c r="K736" s="11"/>
      <c r="L736" s="11"/>
      <c r="M736" s="3"/>
    </row>
    <row r="737" spans="1:13" s="55" customFormat="1" x14ac:dyDescent="0.25">
      <c r="A737" s="12"/>
      <c r="B737" s="12"/>
      <c r="C737" s="12"/>
      <c r="D737" s="95"/>
      <c r="E737" s="12"/>
      <c r="F737" s="103"/>
      <c r="G737" s="11"/>
      <c r="H737" s="247"/>
      <c r="I737" s="11"/>
      <c r="J737" s="11"/>
      <c r="K737" s="11"/>
      <c r="L737" s="11"/>
      <c r="M737" s="3"/>
    </row>
    <row r="738" spans="1:13" s="55" customFormat="1" x14ac:dyDescent="0.25">
      <c r="A738" s="12"/>
      <c r="B738" s="12"/>
      <c r="C738" s="12"/>
      <c r="D738" s="95"/>
      <c r="E738" s="12"/>
      <c r="F738" s="103"/>
      <c r="G738" s="11"/>
      <c r="H738" s="247"/>
      <c r="I738" s="11"/>
      <c r="J738" s="11"/>
      <c r="K738" s="11"/>
      <c r="L738" s="11"/>
      <c r="M738" s="3"/>
    </row>
    <row r="739" spans="1:13" s="55" customFormat="1" x14ac:dyDescent="0.25">
      <c r="A739" s="12"/>
      <c r="B739" s="12"/>
      <c r="C739" s="12"/>
      <c r="D739" s="95"/>
      <c r="E739" s="12"/>
      <c r="F739" s="103"/>
      <c r="G739" s="11"/>
      <c r="H739" s="247"/>
      <c r="I739" s="11"/>
      <c r="J739" s="11"/>
      <c r="K739" s="11"/>
      <c r="L739" s="11"/>
      <c r="M739" s="3"/>
    </row>
    <row r="740" spans="1:13" s="55" customFormat="1" x14ac:dyDescent="0.25">
      <c r="A740" s="12"/>
      <c r="B740" s="12"/>
      <c r="C740" s="12"/>
      <c r="D740" s="95"/>
      <c r="E740" s="12"/>
      <c r="F740" s="103"/>
      <c r="G740" s="11"/>
      <c r="H740" s="247"/>
      <c r="I740" s="11"/>
      <c r="J740" s="11"/>
      <c r="K740" s="11"/>
      <c r="L740" s="11"/>
      <c r="M740" s="3"/>
    </row>
    <row r="741" spans="1:13" s="55" customFormat="1" x14ac:dyDescent="0.25">
      <c r="A741" s="12"/>
      <c r="B741" s="12"/>
      <c r="C741" s="12"/>
      <c r="D741" s="95"/>
      <c r="E741" s="12"/>
      <c r="F741" s="103"/>
      <c r="G741" s="11"/>
      <c r="H741" s="247"/>
      <c r="I741" s="11"/>
      <c r="J741" s="11"/>
      <c r="K741" s="11"/>
      <c r="L741" s="11"/>
      <c r="M741" s="3"/>
    </row>
    <row r="742" spans="1:13" s="55" customFormat="1" x14ac:dyDescent="0.25">
      <c r="A742" s="12"/>
      <c r="B742" s="12"/>
      <c r="C742" s="12"/>
      <c r="D742" s="95"/>
      <c r="E742" s="12"/>
      <c r="F742" s="103"/>
      <c r="G742" s="11"/>
      <c r="H742" s="247"/>
      <c r="I742" s="11"/>
      <c r="J742" s="11"/>
      <c r="K742" s="11"/>
      <c r="L742" s="11"/>
      <c r="M742" s="3"/>
    </row>
    <row r="743" spans="1:13" s="55" customFormat="1" x14ac:dyDescent="0.25">
      <c r="A743" s="12"/>
      <c r="B743" s="12"/>
      <c r="C743" s="12"/>
      <c r="D743" s="95"/>
      <c r="E743" s="12"/>
      <c r="F743" s="103"/>
      <c r="G743" s="11"/>
      <c r="H743" s="247"/>
      <c r="I743" s="11"/>
      <c r="J743" s="11"/>
      <c r="K743" s="11"/>
      <c r="L743" s="11"/>
      <c r="M743" s="3"/>
    </row>
    <row r="744" spans="1:13" s="55" customFormat="1" x14ac:dyDescent="0.25">
      <c r="A744" s="12"/>
      <c r="B744" s="12"/>
      <c r="C744" s="12"/>
      <c r="D744" s="95"/>
      <c r="E744" s="12"/>
      <c r="F744" s="103"/>
      <c r="G744" s="11"/>
      <c r="H744" s="247"/>
      <c r="I744" s="11"/>
      <c r="J744" s="11"/>
      <c r="K744" s="11"/>
      <c r="L744" s="11"/>
      <c r="M744" s="3"/>
    </row>
    <row r="745" spans="1:13" s="55" customFormat="1" x14ac:dyDescent="0.25">
      <c r="A745" s="12"/>
      <c r="B745" s="12"/>
      <c r="C745" s="12"/>
      <c r="D745" s="95"/>
      <c r="E745" s="12"/>
      <c r="F745" s="103"/>
      <c r="G745" s="11"/>
      <c r="H745" s="247"/>
      <c r="I745" s="11"/>
      <c r="J745" s="11"/>
      <c r="K745" s="11"/>
      <c r="L745" s="11"/>
      <c r="M745" s="3"/>
    </row>
    <row r="746" spans="1:13" s="55" customFormat="1" x14ac:dyDescent="0.25">
      <c r="A746" s="12"/>
      <c r="B746" s="12"/>
      <c r="C746" s="12"/>
      <c r="D746" s="95"/>
      <c r="E746" s="12"/>
      <c r="F746" s="103"/>
      <c r="G746" s="11"/>
      <c r="H746" s="247"/>
      <c r="I746" s="11"/>
      <c r="J746" s="11"/>
      <c r="K746" s="11"/>
      <c r="L746" s="11"/>
      <c r="M746" s="3"/>
    </row>
    <row r="747" spans="1:13" s="55" customFormat="1" x14ac:dyDescent="0.25">
      <c r="A747" s="12"/>
      <c r="B747" s="12"/>
      <c r="C747" s="12"/>
      <c r="D747" s="95"/>
      <c r="E747" s="12"/>
      <c r="F747" s="103"/>
      <c r="G747" s="11"/>
      <c r="H747" s="247"/>
      <c r="I747" s="11"/>
      <c r="J747" s="11"/>
      <c r="K747" s="11"/>
      <c r="L747" s="11"/>
      <c r="M747" s="3"/>
    </row>
    <row r="748" spans="1:13" s="55" customFormat="1" x14ac:dyDescent="0.25">
      <c r="A748" s="12"/>
      <c r="B748" s="12"/>
      <c r="C748" s="12"/>
      <c r="D748" s="95"/>
      <c r="E748" s="12"/>
      <c r="F748" s="103"/>
      <c r="G748" s="11"/>
      <c r="H748" s="247"/>
      <c r="I748" s="11"/>
      <c r="J748" s="11"/>
      <c r="K748" s="11"/>
      <c r="L748" s="11"/>
      <c r="M748" s="3"/>
    </row>
    <row r="749" spans="1:13" s="55" customFormat="1" x14ac:dyDescent="0.25">
      <c r="A749" s="12"/>
      <c r="B749" s="12"/>
      <c r="C749" s="12"/>
      <c r="D749" s="95"/>
      <c r="E749" s="12"/>
      <c r="F749" s="103"/>
      <c r="G749" s="11"/>
      <c r="H749" s="247"/>
      <c r="I749" s="11"/>
      <c r="J749" s="11"/>
      <c r="K749" s="11"/>
      <c r="L749" s="11"/>
      <c r="M749" s="3"/>
    </row>
    <row r="750" spans="1:13" s="55" customFormat="1" x14ac:dyDescent="0.25">
      <c r="A750" s="12"/>
      <c r="B750" s="12"/>
      <c r="C750" s="12"/>
      <c r="D750" s="95"/>
      <c r="E750" s="12"/>
      <c r="F750" s="103"/>
      <c r="G750" s="11"/>
      <c r="H750" s="247"/>
      <c r="I750" s="11"/>
      <c r="J750" s="11"/>
      <c r="K750" s="11"/>
      <c r="L750" s="11"/>
      <c r="M750" s="3"/>
    </row>
    <row r="751" spans="1:13" s="55" customFormat="1" x14ac:dyDescent="0.25">
      <c r="A751" s="12"/>
      <c r="B751" s="12"/>
      <c r="C751" s="12"/>
      <c r="D751" s="95"/>
      <c r="E751" s="12"/>
      <c r="F751" s="103"/>
      <c r="G751" s="11"/>
      <c r="H751" s="247"/>
      <c r="I751" s="11"/>
      <c r="J751" s="11"/>
      <c r="K751" s="11"/>
      <c r="L751" s="11"/>
      <c r="M751" s="3"/>
    </row>
    <row r="752" spans="1:13" s="55" customFormat="1" x14ac:dyDescent="0.25">
      <c r="A752" s="12"/>
      <c r="B752" s="12"/>
      <c r="C752" s="12"/>
      <c r="D752" s="95"/>
      <c r="E752" s="12"/>
      <c r="F752" s="103"/>
      <c r="G752" s="11"/>
      <c r="H752" s="247"/>
      <c r="I752" s="11"/>
      <c r="J752" s="11"/>
      <c r="K752" s="11"/>
      <c r="L752" s="11"/>
      <c r="M752" s="3"/>
    </row>
    <row r="753" spans="1:13" s="55" customFormat="1" x14ac:dyDescent="0.25">
      <c r="A753" s="12"/>
      <c r="B753" s="12"/>
      <c r="C753" s="12"/>
      <c r="D753" s="95"/>
      <c r="E753" s="12"/>
      <c r="F753" s="103"/>
      <c r="G753" s="11"/>
      <c r="H753" s="247"/>
      <c r="I753" s="11"/>
      <c r="J753" s="11"/>
      <c r="K753" s="11"/>
      <c r="L753" s="11"/>
      <c r="M753" s="3"/>
    </row>
    <row r="754" spans="1:13" s="55" customFormat="1" x14ac:dyDescent="0.25">
      <c r="A754" s="12"/>
      <c r="B754" s="12"/>
      <c r="C754" s="12"/>
      <c r="D754" s="95"/>
      <c r="E754" s="12"/>
      <c r="F754" s="103"/>
      <c r="G754" s="11"/>
      <c r="H754" s="247"/>
      <c r="I754" s="11"/>
      <c r="J754" s="11"/>
      <c r="K754" s="11"/>
      <c r="L754" s="11"/>
      <c r="M754" s="3"/>
    </row>
    <row r="755" spans="1:13" s="55" customFormat="1" x14ac:dyDescent="0.25">
      <c r="A755" s="12"/>
      <c r="B755" s="12"/>
      <c r="C755" s="12"/>
      <c r="D755" s="95"/>
      <c r="E755" s="12"/>
      <c r="F755" s="103"/>
      <c r="G755" s="11"/>
      <c r="H755" s="247"/>
      <c r="I755" s="11"/>
      <c r="J755" s="11"/>
      <c r="K755" s="11"/>
      <c r="L755" s="11"/>
      <c r="M755" s="3"/>
    </row>
    <row r="756" spans="1:13" s="55" customFormat="1" x14ac:dyDescent="0.25">
      <c r="A756" s="12"/>
      <c r="B756" s="12"/>
      <c r="C756" s="12"/>
      <c r="D756" s="95"/>
      <c r="E756" s="12"/>
      <c r="F756" s="103"/>
      <c r="G756" s="11"/>
      <c r="H756" s="247"/>
      <c r="I756" s="11"/>
      <c r="J756" s="11"/>
      <c r="K756" s="11"/>
      <c r="L756" s="11"/>
      <c r="M756" s="3"/>
    </row>
    <row r="757" spans="1:13" s="55" customFormat="1" x14ac:dyDescent="0.25">
      <c r="A757" s="12"/>
      <c r="B757" s="12"/>
      <c r="C757" s="12"/>
      <c r="D757" s="95"/>
      <c r="E757" s="12"/>
      <c r="F757" s="103"/>
      <c r="G757" s="11"/>
      <c r="H757" s="247"/>
      <c r="I757" s="11"/>
      <c r="J757" s="11"/>
      <c r="K757" s="11"/>
      <c r="L757" s="11"/>
      <c r="M757" s="3"/>
    </row>
    <row r="758" spans="1:13" s="55" customFormat="1" x14ac:dyDescent="0.25">
      <c r="A758" s="12"/>
      <c r="B758" s="12"/>
      <c r="C758" s="12"/>
      <c r="D758" s="95"/>
      <c r="E758" s="12"/>
      <c r="F758" s="103"/>
      <c r="G758" s="11"/>
      <c r="H758" s="247"/>
      <c r="I758" s="11"/>
      <c r="J758" s="11"/>
      <c r="K758" s="11"/>
      <c r="L758" s="11"/>
      <c r="M758" s="3"/>
    </row>
    <row r="759" spans="1:13" s="55" customFormat="1" x14ac:dyDescent="0.25">
      <c r="A759" s="12"/>
      <c r="B759" s="12"/>
      <c r="C759" s="12"/>
      <c r="D759" s="95"/>
      <c r="E759" s="12"/>
      <c r="F759" s="103"/>
      <c r="G759" s="11"/>
      <c r="H759" s="247"/>
      <c r="I759" s="11"/>
      <c r="J759" s="11"/>
      <c r="K759" s="11"/>
      <c r="L759" s="11"/>
      <c r="M759" s="3"/>
    </row>
    <row r="760" spans="1:13" s="55" customFormat="1" x14ac:dyDescent="0.25">
      <c r="A760" s="12"/>
      <c r="B760" s="12"/>
      <c r="C760" s="12"/>
      <c r="D760" s="95"/>
      <c r="E760" s="12"/>
      <c r="F760" s="103"/>
      <c r="G760" s="11"/>
      <c r="H760" s="247"/>
      <c r="I760" s="11"/>
      <c r="J760" s="11"/>
      <c r="K760" s="11"/>
      <c r="L760" s="11"/>
      <c r="M760" s="3"/>
    </row>
    <row r="761" spans="1:13" s="55" customFormat="1" x14ac:dyDescent="0.25">
      <c r="A761" s="12"/>
      <c r="B761" s="12"/>
      <c r="C761" s="12"/>
      <c r="D761" s="95"/>
      <c r="E761" s="12"/>
      <c r="F761" s="103"/>
      <c r="G761" s="11"/>
      <c r="H761" s="247"/>
      <c r="I761" s="11"/>
      <c r="J761" s="11"/>
      <c r="K761" s="11"/>
      <c r="L761" s="11"/>
      <c r="M761" s="3"/>
    </row>
    <row r="762" spans="1:13" s="55" customFormat="1" x14ac:dyDescent="0.25">
      <c r="A762" s="12"/>
      <c r="B762" s="12"/>
      <c r="C762" s="12"/>
      <c r="D762" s="95"/>
      <c r="E762" s="12"/>
      <c r="F762" s="103"/>
      <c r="G762" s="11"/>
      <c r="H762" s="247"/>
      <c r="I762" s="11"/>
      <c r="J762" s="11"/>
      <c r="K762" s="11"/>
      <c r="L762" s="11"/>
      <c r="M762" s="3"/>
    </row>
    <row r="763" spans="1:13" s="55" customFormat="1" x14ac:dyDescent="0.25">
      <c r="A763" s="12"/>
      <c r="B763" s="12"/>
      <c r="C763" s="12"/>
      <c r="D763" s="95"/>
      <c r="E763" s="12"/>
      <c r="F763" s="103"/>
      <c r="G763" s="11"/>
      <c r="H763" s="247"/>
      <c r="I763" s="11"/>
      <c r="J763" s="11"/>
      <c r="K763" s="11"/>
      <c r="L763" s="11"/>
      <c r="M763" s="3"/>
    </row>
    <row r="764" spans="1:13" s="55" customFormat="1" x14ac:dyDescent="0.25">
      <c r="A764" s="12"/>
      <c r="B764" s="12"/>
      <c r="C764" s="12"/>
      <c r="D764" s="95"/>
      <c r="E764" s="12"/>
      <c r="F764" s="103"/>
      <c r="G764" s="11"/>
      <c r="H764" s="247"/>
      <c r="I764" s="11"/>
      <c r="J764" s="11"/>
      <c r="K764" s="11"/>
      <c r="L764" s="11"/>
      <c r="M764" s="3"/>
    </row>
    <row r="765" spans="1:13" s="55" customFormat="1" x14ac:dyDescent="0.25">
      <c r="A765" s="12"/>
      <c r="B765" s="12"/>
      <c r="C765" s="12"/>
      <c r="D765" s="95"/>
      <c r="E765" s="12"/>
      <c r="F765" s="103"/>
      <c r="G765" s="11"/>
      <c r="H765" s="247"/>
      <c r="I765" s="11"/>
      <c r="J765" s="11"/>
      <c r="K765" s="11"/>
      <c r="L765" s="11"/>
      <c r="M765" s="3"/>
    </row>
    <row r="766" spans="1:13" s="55" customFormat="1" x14ac:dyDescent="0.25">
      <c r="A766" s="12"/>
      <c r="B766" s="12"/>
      <c r="C766" s="12"/>
      <c r="D766" s="95"/>
      <c r="E766" s="12"/>
      <c r="F766" s="103"/>
      <c r="G766" s="11"/>
      <c r="H766" s="247"/>
      <c r="I766" s="11"/>
      <c r="J766" s="11"/>
      <c r="K766" s="11"/>
      <c r="L766" s="11"/>
      <c r="M766" s="3"/>
    </row>
    <row r="767" spans="1:13" s="55" customFormat="1" x14ac:dyDescent="0.25">
      <c r="A767" s="12"/>
      <c r="B767" s="12"/>
      <c r="C767" s="12"/>
      <c r="D767" s="95"/>
      <c r="E767" s="12"/>
      <c r="F767" s="103"/>
      <c r="G767" s="11"/>
      <c r="H767" s="247"/>
      <c r="I767" s="11"/>
      <c r="J767" s="11"/>
      <c r="K767" s="11"/>
      <c r="L767" s="11"/>
      <c r="M767" s="3"/>
    </row>
    <row r="768" spans="1:13" s="55" customFormat="1" x14ac:dyDescent="0.25">
      <c r="A768" s="12"/>
      <c r="B768" s="12"/>
      <c r="C768" s="12"/>
      <c r="D768" s="95"/>
      <c r="E768" s="12"/>
      <c r="F768" s="103"/>
      <c r="G768" s="11"/>
      <c r="H768" s="247"/>
      <c r="I768" s="11"/>
      <c r="J768" s="11"/>
      <c r="K768" s="11"/>
      <c r="L768" s="11"/>
      <c r="M768" s="3"/>
    </row>
    <row r="769" spans="1:13" s="55" customFormat="1" x14ac:dyDescent="0.25">
      <c r="A769" s="12"/>
      <c r="B769" s="12"/>
      <c r="C769" s="12"/>
      <c r="D769" s="95"/>
      <c r="E769" s="12"/>
      <c r="F769" s="103"/>
      <c r="G769" s="11"/>
      <c r="H769" s="247"/>
      <c r="I769" s="11"/>
      <c r="J769" s="11"/>
      <c r="K769" s="11"/>
      <c r="L769" s="11"/>
      <c r="M769" s="3"/>
    </row>
    <row r="770" spans="1:13" s="55" customFormat="1" x14ac:dyDescent="0.25">
      <c r="A770" s="12"/>
      <c r="B770" s="12"/>
      <c r="C770" s="12"/>
      <c r="D770" s="95"/>
      <c r="E770" s="12"/>
      <c r="F770" s="103"/>
      <c r="G770" s="11"/>
      <c r="H770" s="247"/>
      <c r="I770" s="11"/>
      <c r="J770" s="11"/>
      <c r="K770" s="11"/>
      <c r="L770" s="11"/>
      <c r="M770" s="3"/>
    </row>
    <row r="771" spans="1:13" s="55" customFormat="1" x14ac:dyDescent="0.25">
      <c r="A771" s="12"/>
      <c r="B771" s="12"/>
      <c r="C771" s="12"/>
      <c r="D771" s="95"/>
      <c r="E771" s="12"/>
      <c r="F771" s="103"/>
      <c r="G771" s="11"/>
      <c r="H771" s="247"/>
      <c r="I771" s="11"/>
      <c r="J771" s="11"/>
      <c r="K771" s="11"/>
      <c r="L771" s="11"/>
      <c r="M771" s="3"/>
    </row>
    <row r="772" spans="1:13" s="55" customFormat="1" x14ac:dyDescent="0.25">
      <c r="A772" s="12"/>
      <c r="B772" s="12"/>
      <c r="C772" s="12"/>
      <c r="D772" s="95"/>
      <c r="E772" s="12"/>
      <c r="F772" s="103"/>
      <c r="G772" s="11"/>
      <c r="H772" s="247"/>
      <c r="I772" s="11"/>
      <c r="J772" s="11"/>
      <c r="K772" s="11"/>
      <c r="L772" s="11"/>
      <c r="M772" s="3"/>
    </row>
    <row r="773" spans="1:13" s="55" customFormat="1" x14ac:dyDescent="0.25">
      <c r="A773" s="12"/>
      <c r="B773" s="12"/>
      <c r="C773" s="12"/>
      <c r="D773" s="95"/>
      <c r="E773" s="12"/>
      <c r="F773" s="103"/>
      <c r="G773" s="11"/>
      <c r="H773" s="247"/>
      <c r="I773" s="11"/>
      <c r="J773" s="11"/>
      <c r="K773" s="11"/>
      <c r="L773" s="11"/>
      <c r="M773" s="3"/>
    </row>
    <row r="774" spans="1:13" s="55" customFormat="1" x14ac:dyDescent="0.25">
      <c r="A774" s="12"/>
      <c r="B774" s="12"/>
      <c r="C774" s="12"/>
      <c r="D774" s="95"/>
      <c r="E774" s="12"/>
      <c r="F774" s="103"/>
      <c r="G774" s="11"/>
      <c r="H774" s="247"/>
      <c r="I774" s="11"/>
      <c r="J774" s="11"/>
      <c r="K774" s="11"/>
      <c r="L774" s="11"/>
      <c r="M774" s="3"/>
    </row>
    <row r="775" spans="1:13" s="55" customFormat="1" x14ac:dyDescent="0.25">
      <c r="A775" s="12"/>
      <c r="B775" s="12"/>
      <c r="C775" s="12"/>
      <c r="D775" s="95"/>
      <c r="E775" s="12"/>
      <c r="F775" s="103"/>
      <c r="G775" s="11"/>
      <c r="H775" s="247"/>
      <c r="I775" s="11"/>
      <c r="J775" s="11"/>
      <c r="K775" s="11"/>
      <c r="L775" s="11"/>
      <c r="M775" s="3"/>
    </row>
    <row r="776" spans="1:13" s="55" customFormat="1" x14ac:dyDescent="0.25">
      <c r="A776" s="12"/>
      <c r="B776" s="12"/>
      <c r="C776" s="12"/>
      <c r="D776" s="95"/>
      <c r="E776" s="12"/>
      <c r="F776" s="103"/>
      <c r="G776" s="11"/>
      <c r="H776" s="247"/>
      <c r="I776" s="11"/>
      <c r="J776" s="11"/>
      <c r="K776" s="11"/>
      <c r="L776" s="11"/>
      <c r="M776" s="3"/>
    </row>
    <row r="777" spans="1:13" s="55" customFormat="1" x14ac:dyDescent="0.25">
      <c r="A777" s="12"/>
      <c r="B777" s="12"/>
      <c r="C777" s="12"/>
      <c r="D777" s="95"/>
      <c r="E777" s="12"/>
      <c r="F777" s="103"/>
      <c r="G777" s="11"/>
      <c r="H777" s="247"/>
      <c r="I777" s="11"/>
      <c r="J777" s="11"/>
      <c r="K777" s="11"/>
      <c r="L777" s="11"/>
      <c r="M777" s="3"/>
    </row>
    <row r="778" spans="1:13" s="55" customFormat="1" x14ac:dyDescent="0.25">
      <c r="A778" s="12"/>
      <c r="B778" s="12"/>
      <c r="C778" s="12"/>
      <c r="D778" s="95"/>
      <c r="E778" s="12"/>
      <c r="F778" s="103"/>
      <c r="G778" s="11"/>
      <c r="H778" s="247"/>
      <c r="I778" s="11"/>
      <c r="J778" s="11"/>
      <c r="K778" s="11"/>
      <c r="L778" s="11"/>
      <c r="M778" s="3"/>
    </row>
    <row r="779" spans="1:13" s="55" customFormat="1" x14ac:dyDescent="0.25">
      <c r="A779" s="12"/>
      <c r="B779" s="12"/>
      <c r="C779" s="12"/>
      <c r="D779" s="95"/>
      <c r="E779" s="12"/>
      <c r="F779" s="103"/>
      <c r="G779" s="11"/>
      <c r="H779" s="247"/>
      <c r="I779" s="11"/>
      <c r="J779" s="11"/>
      <c r="K779" s="11"/>
      <c r="L779" s="11"/>
      <c r="M779" s="3"/>
    </row>
    <row r="780" spans="1:13" s="55" customFormat="1" x14ac:dyDescent="0.25">
      <c r="A780" s="12"/>
      <c r="B780" s="12"/>
      <c r="C780" s="12"/>
      <c r="D780" s="95"/>
      <c r="E780" s="12"/>
      <c r="F780" s="103"/>
      <c r="G780" s="11"/>
      <c r="H780" s="247"/>
      <c r="I780" s="11"/>
      <c r="J780" s="11"/>
      <c r="K780" s="11"/>
      <c r="L780" s="11"/>
      <c r="M780" s="3"/>
    </row>
    <row r="781" spans="1:13" s="55" customFormat="1" x14ac:dyDescent="0.25">
      <c r="A781" s="12"/>
      <c r="B781" s="12"/>
      <c r="C781" s="12"/>
      <c r="D781" s="95"/>
      <c r="E781" s="12"/>
      <c r="F781" s="103"/>
      <c r="G781" s="11"/>
      <c r="H781" s="247"/>
      <c r="I781" s="11"/>
      <c r="J781" s="11"/>
      <c r="K781" s="11"/>
      <c r="L781" s="11"/>
      <c r="M781" s="3"/>
    </row>
    <row r="782" spans="1:13" s="55" customFormat="1" x14ac:dyDescent="0.25">
      <c r="A782" s="12"/>
      <c r="B782" s="12"/>
      <c r="C782" s="12"/>
      <c r="D782" s="95"/>
      <c r="E782" s="12"/>
      <c r="F782" s="103"/>
      <c r="G782" s="11"/>
      <c r="H782" s="247"/>
      <c r="I782" s="11"/>
      <c r="J782" s="11"/>
      <c r="K782" s="11"/>
      <c r="L782" s="11"/>
      <c r="M782" s="3"/>
    </row>
    <row r="783" spans="1:13" s="55" customFormat="1" x14ac:dyDescent="0.25">
      <c r="A783" s="12"/>
      <c r="B783" s="12"/>
      <c r="C783" s="12"/>
      <c r="D783" s="95"/>
      <c r="E783" s="12"/>
      <c r="F783" s="103"/>
      <c r="G783" s="11"/>
      <c r="H783" s="247"/>
      <c r="I783" s="11"/>
      <c r="J783" s="11"/>
      <c r="K783" s="11"/>
      <c r="L783" s="11"/>
      <c r="M783" s="3"/>
    </row>
    <row r="784" spans="1:13" s="55" customFormat="1" x14ac:dyDescent="0.25">
      <c r="A784" s="12"/>
      <c r="B784" s="12"/>
      <c r="C784" s="12"/>
      <c r="D784" s="95"/>
      <c r="E784" s="12"/>
      <c r="F784" s="103"/>
      <c r="G784" s="11"/>
      <c r="H784" s="247"/>
      <c r="I784" s="11"/>
      <c r="J784" s="11"/>
      <c r="K784" s="11"/>
      <c r="L784" s="11"/>
      <c r="M784" s="3"/>
    </row>
    <row r="785" spans="1:13" s="55" customFormat="1" x14ac:dyDescent="0.25">
      <c r="A785" s="12"/>
      <c r="B785" s="12"/>
      <c r="C785" s="12"/>
      <c r="D785" s="95"/>
      <c r="E785" s="12"/>
      <c r="F785" s="103"/>
      <c r="G785" s="11"/>
      <c r="H785" s="247"/>
      <c r="I785" s="11"/>
      <c r="J785" s="11"/>
      <c r="K785" s="11"/>
      <c r="L785" s="11"/>
      <c r="M785" s="3"/>
    </row>
    <row r="786" spans="1:13" s="55" customFormat="1" x14ac:dyDescent="0.25">
      <c r="A786" s="12"/>
      <c r="B786" s="12"/>
      <c r="C786" s="12"/>
      <c r="D786" s="95"/>
      <c r="E786" s="12"/>
      <c r="F786" s="103"/>
      <c r="G786" s="11"/>
      <c r="H786" s="247"/>
      <c r="I786" s="11"/>
      <c r="J786" s="11"/>
      <c r="K786" s="11"/>
      <c r="L786" s="11"/>
      <c r="M786" s="3"/>
    </row>
    <row r="787" spans="1:13" s="55" customFormat="1" x14ac:dyDescent="0.25">
      <c r="A787" s="12"/>
      <c r="B787" s="12"/>
      <c r="C787" s="12"/>
      <c r="D787" s="95"/>
      <c r="E787" s="12"/>
      <c r="F787" s="103"/>
      <c r="G787" s="11"/>
      <c r="H787" s="247"/>
      <c r="I787" s="11"/>
      <c r="J787" s="11"/>
      <c r="K787" s="11"/>
      <c r="L787" s="11"/>
      <c r="M787" s="3"/>
    </row>
    <row r="788" spans="1:13" s="55" customFormat="1" x14ac:dyDescent="0.25">
      <c r="A788" s="12"/>
      <c r="B788" s="12"/>
      <c r="C788" s="12"/>
      <c r="D788" s="95"/>
      <c r="E788" s="12"/>
      <c r="F788" s="103"/>
      <c r="G788" s="11"/>
      <c r="H788" s="247"/>
      <c r="I788" s="11"/>
      <c r="J788" s="11"/>
      <c r="K788" s="11"/>
      <c r="L788" s="11"/>
      <c r="M788" s="3"/>
    </row>
    <row r="789" spans="1:13" s="55" customFormat="1" x14ac:dyDescent="0.25">
      <c r="A789" s="12"/>
      <c r="B789" s="12"/>
      <c r="C789" s="12"/>
      <c r="D789" s="95"/>
      <c r="E789" s="12"/>
      <c r="F789" s="103"/>
      <c r="G789" s="11"/>
      <c r="H789" s="247"/>
      <c r="I789" s="11"/>
      <c r="J789" s="11"/>
      <c r="K789" s="11"/>
      <c r="L789" s="11"/>
      <c r="M789" s="3"/>
    </row>
    <row r="790" spans="1:13" s="55" customFormat="1" x14ac:dyDescent="0.25">
      <c r="A790" s="12"/>
      <c r="B790" s="12"/>
      <c r="C790" s="12"/>
      <c r="D790" s="95"/>
      <c r="E790" s="12"/>
      <c r="F790" s="103"/>
      <c r="G790" s="11"/>
      <c r="H790" s="247"/>
      <c r="I790" s="11"/>
      <c r="J790" s="11"/>
      <c r="K790" s="11"/>
      <c r="L790" s="11"/>
      <c r="M790" s="3"/>
    </row>
    <row r="791" spans="1:13" s="55" customFormat="1" x14ac:dyDescent="0.25">
      <c r="A791" s="12"/>
      <c r="B791" s="12"/>
      <c r="C791" s="12"/>
      <c r="D791" s="95"/>
      <c r="E791" s="12"/>
      <c r="F791" s="103"/>
      <c r="G791" s="11"/>
      <c r="H791" s="247"/>
      <c r="I791" s="11"/>
      <c r="J791" s="11"/>
      <c r="K791" s="11"/>
      <c r="L791" s="11"/>
      <c r="M791" s="3"/>
    </row>
    <row r="792" spans="1:13" s="55" customFormat="1" x14ac:dyDescent="0.25">
      <c r="A792" s="12"/>
      <c r="B792" s="12"/>
      <c r="C792" s="12"/>
      <c r="D792" s="95"/>
      <c r="E792" s="12"/>
      <c r="F792" s="103"/>
      <c r="G792" s="11"/>
      <c r="H792" s="247"/>
      <c r="I792" s="11"/>
      <c r="J792" s="11"/>
      <c r="K792" s="11"/>
      <c r="L792" s="11"/>
      <c r="M792" s="3"/>
    </row>
    <row r="793" spans="1:13" s="55" customFormat="1" x14ac:dyDescent="0.25">
      <c r="A793" s="12"/>
      <c r="B793" s="12"/>
      <c r="C793" s="12"/>
      <c r="D793" s="95"/>
      <c r="E793" s="12"/>
      <c r="F793" s="103"/>
      <c r="G793" s="11"/>
      <c r="H793" s="247"/>
      <c r="I793" s="11"/>
      <c r="J793" s="11"/>
      <c r="K793" s="11"/>
      <c r="L793" s="11"/>
      <c r="M793" s="3"/>
    </row>
    <row r="794" spans="1:13" s="55" customFormat="1" x14ac:dyDescent="0.25">
      <c r="A794" s="12"/>
      <c r="B794" s="12"/>
      <c r="C794" s="12"/>
      <c r="D794" s="95"/>
      <c r="E794" s="12"/>
      <c r="F794" s="103"/>
      <c r="G794" s="11"/>
      <c r="H794" s="247"/>
      <c r="I794" s="11"/>
      <c r="J794" s="11"/>
      <c r="K794" s="11"/>
      <c r="L794" s="11"/>
      <c r="M794" s="3"/>
    </row>
    <row r="795" spans="1:13" s="55" customFormat="1" x14ac:dyDescent="0.25">
      <c r="A795" s="12"/>
      <c r="B795" s="12"/>
      <c r="C795" s="12"/>
      <c r="D795" s="95"/>
      <c r="E795" s="12"/>
      <c r="F795" s="103"/>
      <c r="G795" s="11"/>
      <c r="H795" s="247"/>
      <c r="I795" s="11"/>
      <c r="J795" s="11"/>
      <c r="K795" s="11"/>
      <c r="L795" s="11"/>
      <c r="M795" s="3"/>
    </row>
    <row r="796" spans="1:13" s="55" customFormat="1" x14ac:dyDescent="0.25">
      <c r="A796" s="12"/>
      <c r="B796" s="12"/>
      <c r="C796" s="12"/>
      <c r="D796" s="95"/>
      <c r="E796" s="12"/>
      <c r="F796" s="103"/>
      <c r="G796" s="11"/>
      <c r="H796" s="247"/>
      <c r="I796" s="11"/>
      <c r="J796" s="11"/>
      <c r="K796" s="11"/>
      <c r="L796" s="11"/>
      <c r="M796" s="3"/>
    </row>
    <row r="797" spans="1:13" s="55" customFormat="1" x14ac:dyDescent="0.25">
      <c r="A797" s="12"/>
      <c r="B797" s="12"/>
      <c r="C797" s="12"/>
      <c r="D797" s="95"/>
      <c r="E797" s="12"/>
      <c r="F797" s="103"/>
      <c r="G797" s="11"/>
      <c r="H797" s="247"/>
      <c r="I797" s="11"/>
      <c r="J797" s="11"/>
      <c r="K797" s="11"/>
      <c r="L797" s="11"/>
      <c r="M797" s="3"/>
    </row>
    <row r="798" spans="1:13" s="55" customFormat="1" x14ac:dyDescent="0.25">
      <c r="A798" s="12"/>
      <c r="B798" s="12"/>
      <c r="C798" s="12"/>
      <c r="D798" s="95"/>
      <c r="E798" s="12"/>
      <c r="F798" s="103"/>
      <c r="G798" s="11"/>
      <c r="H798" s="247"/>
      <c r="I798" s="11"/>
      <c r="J798" s="11"/>
      <c r="K798" s="11"/>
      <c r="L798" s="11"/>
      <c r="M798" s="3"/>
    </row>
    <row r="799" spans="1:13" s="55" customFormat="1" x14ac:dyDescent="0.25">
      <c r="A799" s="12"/>
      <c r="B799" s="12"/>
      <c r="C799" s="12"/>
      <c r="D799" s="95"/>
      <c r="E799" s="12"/>
      <c r="F799" s="103"/>
      <c r="G799" s="11"/>
      <c r="H799" s="247"/>
      <c r="I799" s="11"/>
      <c r="J799" s="11"/>
      <c r="K799" s="11"/>
      <c r="L799" s="11"/>
      <c r="M799" s="3"/>
    </row>
    <row r="800" spans="1:13" s="55" customFormat="1" x14ac:dyDescent="0.25">
      <c r="A800" s="12"/>
      <c r="B800" s="12"/>
      <c r="C800" s="12"/>
      <c r="D800" s="95"/>
      <c r="E800" s="12"/>
      <c r="F800" s="103"/>
      <c r="G800" s="11"/>
      <c r="H800" s="247"/>
      <c r="I800" s="11"/>
      <c r="J800" s="11"/>
      <c r="K800" s="11"/>
      <c r="L800" s="11"/>
      <c r="M800" s="3"/>
    </row>
    <row r="801" spans="1:13" s="55" customFormat="1" x14ac:dyDescent="0.25">
      <c r="A801" s="12"/>
      <c r="B801" s="12"/>
      <c r="C801" s="12"/>
      <c r="D801" s="95"/>
      <c r="E801" s="12"/>
      <c r="F801" s="103"/>
      <c r="G801" s="11"/>
      <c r="H801" s="247"/>
      <c r="I801" s="11"/>
      <c r="J801" s="11"/>
      <c r="K801" s="11"/>
      <c r="L801" s="11"/>
      <c r="M801" s="3"/>
    </row>
    <row r="802" spans="1:13" s="55" customFormat="1" x14ac:dyDescent="0.25">
      <c r="A802" s="12"/>
      <c r="B802" s="12"/>
      <c r="C802" s="12"/>
      <c r="D802" s="95"/>
      <c r="E802" s="12"/>
      <c r="F802" s="103"/>
      <c r="G802" s="11"/>
      <c r="H802" s="247"/>
      <c r="I802" s="11"/>
      <c r="J802" s="11"/>
      <c r="K802" s="11"/>
      <c r="L802" s="11"/>
      <c r="M802" s="3"/>
    </row>
    <row r="803" spans="1:13" s="55" customFormat="1" x14ac:dyDescent="0.25">
      <c r="A803" s="12"/>
      <c r="B803" s="12"/>
      <c r="C803" s="12"/>
      <c r="D803" s="95"/>
      <c r="E803" s="12"/>
      <c r="F803" s="103"/>
      <c r="G803" s="11"/>
      <c r="H803" s="247"/>
      <c r="I803" s="11"/>
      <c r="J803" s="11"/>
      <c r="K803" s="11"/>
      <c r="L803" s="11"/>
      <c r="M803" s="3"/>
    </row>
    <row r="804" spans="1:13" s="55" customFormat="1" x14ac:dyDescent="0.25">
      <c r="A804" s="12"/>
      <c r="B804" s="12"/>
      <c r="C804" s="12"/>
      <c r="D804" s="95"/>
      <c r="E804" s="12"/>
      <c r="F804" s="103"/>
      <c r="G804" s="11"/>
      <c r="H804" s="247"/>
      <c r="I804" s="11"/>
      <c r="J804" s="11"/>
      <c r="K804" s="11"/>
      <c r="L804" s="11"/>
      <c r="M804" s="3"/>
    </row>
    <row r="805" spans="1:13" s="55" customFormat="1" x14ac:dyDescent="0.25">
      <c r="A805" s="12"/>
      <c r="B805" s="12"/>
      <c r="C805" s="12"/>
      <c r="D805" s="95"/>
      <c r="E805" s="12"/>
      <c r="F805" s="103"/>
      <c r="G805" s="11"/>
      <c r="H805" s="247"/>
      <c r="I805" s="11"/>
      <c r="J805" s="11"/>
      <c r="K805" s="11"/>
      <c r="L805" s="11"/>
      <c r="M805" s="3"/>
    </row>
    <row r="806" spans="1:13" s="55" customFormat="1" x14ac:dyDescent="0.25">
      <c r="A806" s="12"/>
      <c r="B806" s="12"/>
      <c r="C806" s="12"/>
      <c r="D806" s="95"/>
      <c r="E806" s="12"/>
      <c r="F806" s="103"/>
      <c r="G806" s="11"/>
      <c r="H806" s="247"/>
      <c r="I806" s="11"/>
      <c r="J806" s="11"/>
      <c r="K806" s="11"/>
      <c r="L806" s="11"/>
      <c r="M806" s="3"/>
    </row>
    <row r="807" spans="1:13" s="55" customFormat="1" x14ac:dyDescent="0.25">
      <c r="A807" s="12"/>
      <c r="B807" s="12"/>
      <c r="C807" s="12"/>
      <c r="D807" s="95"/>
      <c r="E807" s="12"/>
      <c r="F807" s="103"/>
      <c r="G807" s="11"/>
      <c r="H807" s="247"/>
      <c r="I807" s="11"/>
      <c r="J807" s="11"/>
      <c r="K807" s="11"/>
      <c r="L807" s="11"/>
      <c r="M807" s="3"/>
    </row>
    <row r="808" spans="1:13" s="55" customFormat="1" x14ac:dyDescent="0.25">
      <c r="A808" s="12"/>
      <c r="B808" s="12"/>
      <c r="C808" s="12"/>
      <c r="D808" s="95"/>
      <c r="E808" s="12"/>
      <c r="F808" s="103"/>
      <c r="G808" s="11"/>
      <c r="H808" s="247"/>
      <c r="I808" s="11"/>
      <c r="J808" s="11"/>
      <c r="K808" s="11"/>
      <c r="L808" s="11"/>
      <c r="M808" s="3"/>
    </row>
    <row r="809" spans="1:13" s="55" customFormat="1" x14ac:dyDescent="0.25">
      <c r="A809" s="12"/>
      <c r="B809" s="12"/>
      <c r="C809" s="12"/>
      <c r="D809" s="95"/>
      <c r="E809" s="12"/>
      <c r="F809" s="103"/>
      <c r="G809" s="11"/>
      <c r="H809" s="247"/>
      <c r="I809" s="11"/>
      <c r="J809" s="11"/>
      <c r="K809" s="11"/>
      <c r="L809" s="11"/>
      <c r="M809" s="3"/>
    </row>
    <row r="810" spans="1:13" s="55" customFormat="1" x14ac:dyDescent="0.25">
      <c r="A810" s="12"/>
      <c r="B810" s="12"/>
      <c r="C810" s="12"/>
      <c r="D810" s="95"/>
      <c r="E810" s="12"/>
      <c r="F810" s="103"/>
      <c r="G810" s="11"/>
      <c r="H810" s="247"/>
      <c r="I810" s="11"/>
      <c r="J810" s="11"/>
      <c r="K810" s="11"/>
      <c r="L810" s="11"/>
      <c r="M810" s="3"/>
    </row>
    <row r="811" spans="1:13" s="55" customFormat="1" x14ac:dyDescent="0.25">
      <c r="A811" s="12"/>
      <c r="B811" s="12"/>
      <c r="C811" s="12"/>
      <c r="D811" s="95"/>
      <c r="E811" s="12"/>
      <c r="F811" s="103"/>
      <c r="G811" s="11"/>
      <c r="H811" s="247"/>
      <c r="I811" s="11"/>
      <c r="J811" s="11"/>
      <c r="K811" s="11"/>
      <c r="L811" s="11"/>
      <c r="M811" s="3"/>
    </row>
    <row r="812" spans="1:13" s="55" customFormat="1" x14ac:dyDescent="0.25">
      <c r="A812" s="12"/>
      <c r="B812" s="12"/>
      <c r="C812" s="12"/>
      <c r="D812" s="95"/>
      <c r="E812" s="12"/>
      <c r="F812" s="103"/>
      <c r="G812" s="11"/>
      <c r="H812" s="247"/>
      <c r="I812" s="11"/>
      <c r="J812" s="11"/>
      <c r="K812" s="11"/>
      <c r="L812" s="11"/>
      <c r="M812" s="3"/>
    </row>
    <row r="813" spans="1:13" s="55" customFormat="1" x14ac:dyDescent="0.25">
      <c r="A813" s="12"/>
      <c r="B813" s="12"/>
      <c r="C813" s="12"/>
      <c r="D813" s="95"/>
      <c r="E813" s="12"/>
      <c r="F813" s="103"/>
      <c r="G813" s="11"/>
      <c r="H813" s="247"/>
      <c r="I813" s="11"/>
      <c r="J813" s="11"/>
      <c r="K813" s="11"/>
      <c r="L813" s="11"/>
      <c r="M813" s="3"/>
    </row>
    <row r="814" spans="1:13" s="55" customFormat="1" x14ac:dyDescent="0.25">
      <c r="A814" s="12"/>
      <c r="B814" s="12"/>
      <c r="C814" s="12"/>
      <c r="D814" s="95"/>
      <c r="E814" s="12"/>
      <c r="F814" s="103"/>
      <c r="G814" s="11"/>
      <c r="H814" s="247"/>
      <c r="I814" s="11"/>
      <c r="J814" s="11"/>
      <c r="K814" s="11"/>
      <c r="L814" s="11"/>
      <c r="M814" s="3"/>
    </row>
    <row r="815" spans="1:13" s="55" customFormat="1" x14ac:dyDescent="0.25">
      <c r="A815" s="12"/>
      <c r="B815" s="12"/>
      <c r="C815" s="12"/>
      <c r="D815" s="95"/>
      <c r="E815" s="12"/>
      <c r="F815" s="103"/>
      <c r="G815" s="11"/>
      <c r="H815" s="247"/>
      <c r="I815" s="11"/>
      <c r="J815" s="11"/>
      <c r="K815" s="11"/>
      <c r="L815" s="11"/>
      <c r="M815" s="3"/>
    </row>
    <row r="816" spans="1:13" s="55" customFormat="1" x14ac:dyDescent="0.25">
      <c r="A816" s="12"/>
      <c r="B816" s="12"/>
      <c r="C816" s="12"/>
      <c r="D816" s="95"/>
      <c r="E816" s="12"/>
      <c r="F816" s="103"/>
      <c r="G816" s="11"/>
      <c r="H816" s="247"/>
      <c r="I816" s="11"/>
      <c r="J816" s="11"/>
      <c r="K816" s="11"/>
      <c r="L816" s="11"/>
      <c r="M816" s="3"/>
    </row>
    <row r="817" spans="1:13" s="55" customFormat="1" x14ac:dyDescent="0.25">
      <c r="A817" s="12"/>
      <c r="B817" s="12"/>
      <c r="C817" s="12"/>
      <c r="D817" s="95"/>
      <c r="E817" s="12"/>
      <c r="F817" s="103"/>
      <c r="G817" s="11"/>
      <c r="H817" s="247"/>
      <c r="I817" s="11"/>
      <c r="J817" s="11"/>
      <c r="K817" s="11"/>
      <c r="L817" s="11"/>
      <c r="M817" s="3"/>
    </row>
    <row r="818" spans="1:13" s="55" customFormat="1" x14ac:dyDescent="0.25">
      <c r="A818" s="12"/>
      <c r="B818" s="12"/>
      <c r="C818" s="12"/>
      <c r="D818" s="95"/>
      <c r="E818" s="12"/>
      <c r="F818" s="103"/>
      <c r="G818" s="11"/>
      <c r="H818" s="247"/>
      <c r="I818" s="11"/>
      <c r="J818" s="11"/>
      <c r="K818" s="11"/>
      <c r="L818" s="11"/>
      <c r="M818" s="3"/>
    </row>
    <row r="819" spans="1:13" s="55" customFormat="1" x14ac:dyDescent="0.25">
      <c r="A819" s="12"/>
      <c r="B819" s="12"/>
      <c r="C819" s="12"/>
      <c r="D819" s="95"/>
      <c r="E819" s="12"/>
      <c r="F819" s="103"/>
      <c r="G819" s="11"/>
      <c r="H819" s="247"/>
      <c r="I819" s="11"/>
      <c r="J819" s="11"/>
      <c r="K819" s="11"/>
      <c r="L819" s="11"/>
      <c r="M819" s="3"/>
    </row>
    <row r="820" spans="1:13" s="55" customFormat="1" x14ac:dyDescent="0.25">
      <c r="A820" s="12"/>
      <c r="B820" s="12"/>
      <c r="C820" s="12"/>
      <c r="D820" s="95"/>
      <c r="E820" s="12"/>
      <c r="F820" s="103"/>
      <c r="G820" s="11"/>
      <c r="H820" s="247"/>
      <c r="I820" s="11"/>
      <c r="J820" s="11"/>
      <c r="K820" s="11"/>
      <c r="L820" s="11"/>
      <c r="M820" s="3"/>
    </row>
    <row r="821" spans="1:13" s="55" customFormat="1" x14ac:dyDescent="0.25">
      <c r="A821" s="12"/>
      <c r="B821" s="12"/>
      <c r="C821" s="12"/>
      <c r="D821" s="95"/>
      <c r="E821" s="12"/>
      <c r="F821" s="103"/>
      <c r="G821" s="11"/>
      <c r="H821" s="247"/>
      <c r="I821" s="11"/>
      <c r="J821" s="11"/>
      <c r="K821" s="11"/>
      <c r="L821" s="11"/>
      <c r="M821" s="3"/>
    </row>
    <row r="822" spans="1:13" s="55" customFormat="1" x14ac:dyDescent="0.25">
      <c r="A822" s="12"/>
      <c r="B822" s="12"/>
      <c r="C822" s="12"/>
      <c r="D822" s="95"/>
      <c r="E822" s="12"/>
      <c r="F822" s="103"/>
      <c r="G822" s="11"/>
      <c r="H822" s="247"/>
      <c r="I822" s="11"/>
      <c r="J822" s="11"/>
      <c r="K822" s="11"/>
      <c r="L822" s="11"/>
      <c r="M822" s="3"/>
    </row>
    <row r="823" spans="1:13" s="55" customFormat="1" x14ac:dyDescent="0.25">
      <c r="A823" s="12"/>
      <c r="B823" s="12"/>
      <c r="C823" s="12"/>
      <c r="D823" s="95"/>
      <c r="E823" s="12"/>
      <c r="F823" s="103"/>
      <c r="G823" s="11"/>
      <c r="H823" s="247"/>
      <c r="I823" s="11"/>
      <c r="J823" s="11"/>
      <c r="K823" s="11"/>
      <c r="L823" s="11"/>
      <c r="M823" s="3"/>
    </row>
    <row r="824" spans="1:13" s="55" customFormat="1" x14ac:dyDescent="0.25">
      <c r="A824" s="12"/>
      <c r="B824" s="12"/>
      <c r="C824" s="12"/>
      <c r="D824" s="95"/>
      <c r="E824" s="12"/>
      <c r="F824" s="103"/>
      <c r="G824" s="11"/>
      <c r="H824" s="247"/>
      <c r="I824" s="11"/>
      <c r="J824" s="11"/>
      <c r="K824" s="11"/>
      <c r="L824" s="11"/>
      <c r="M824" s="3"/>
    </row>
    <row r="825" spans="1:13" s="55" customFormat="1" x14ac:dyDescent="0.25">
      <c r="A825" s="12"/>
      <c r="B825" s="12"/>
      <c r="C825" s="12"/>
      <c r="D825" s="95"/>
      <c r="E825" s="12"/>
      <c r="F825" s="103"/>
      <c r="G825" s="11"/>
      <c r="H825" s="247"/>
      <c r="I825" s="11"/>
      <c r="J825" s="11"/>
      <c r="K825" s="11"/>
      <c r="L825" s="11"/>
      <c r="M825" s="3"/>
    </row>
    <row r="826" spans="1:13" s="55" customFormat="1" x14ac:dyDescent="0.25">
      <c r="A826" s="12"/>
      <c r="B826" s="12"/>
      <c r="C826" s="12"/>
      <c r="D826" s="95"/>
      <c r="E826" s="12"/>
      <c r="F826" s="103"/>
      <c r="G826" s="11"/>
      <c r="H826" s="247"/>
      <c r="I826" s="11"/>
      <c r="J826" s="11"/>
      <c r="K826" s="11"/>
      <c r="L826" s="11"/>
      <c r="M826" s="3"/>
    </row>
    <row r="827" spans="1:13" s="55" customFormat="1" x14ac:dyDescent="0.25">
      <c r="A827" s="12"/>
      <c r="B827" s="12"/>
      <c r="C827" s="12"/>
      <c r="D827" s="95"/>
      <c r="E827" s="12"/>
      <c r="F827" s="103"/>
      <c r="G827" s="11"/>
      <c r="H827" s="247"/>
      <c r="I827" s="11"/>
      <c r="J827" s="11"/>
      <c r="K827" s="11"/>
      <c r="L827" s="11"/>
      <c r="M827" s="3"/>
    </row>
    <row r="828" spans="1:13" s="55" customFormat="1" x14ac:dyDescent="0.25">
      <c r="A828" s="12"/>
      <c r="B828" s="12"/>
      <c r="C828" s="12"/>
      <c r="D828" s="95"/>
      <c r="E828" s="12"/>
      <c r="F828" s="103"/>
      <c r="G828" s="11"/>
      <c r="H828" s="247"/>
      <c r="I828" s="11"/>
      <c r="J828" s="11"/>
      <c r="K828" s="11"/>
      <c r="L828" s="11"/>
      <c r="M828" s="3"/>
    </row>
    <row r="829" spans="1:13" s="55" customFormat="1" x14ac:dyDescent="0.25">
      <c r="A829" s="12"/>
      <c r="B829" s="12"/>
      <c r="C829" s="12"/>
      <c r="D829" s="95"/>
      <c r="E829" s="12"/>
      <c r="F829" s="103"/>
      <c r="G829" s="11"/>
      <c r="H829" s="247"/>
      <c r="I829" s="11"/>
      <c r="J829" s="11"/>
      <c r="K829" s="11"/>
      <c r="L829" s="11"/>
      <c r="M829" s="3"/>
    </row>
    <row r="830" spans="1:13" s="55" customFormat="1" x14ac:dyDescent="0.25">
      <c r="A830" s="12"/>
      <c r="B830" s="12"/>
      <c r="C830" s="12"/>
      <c r="D830" s="95"/>
      <c r="E830" s="12"/>
      <c r="F830" s="103"/>
      <c r="G830" s="11"/>
      <c r="H830" s="247"/>
      <c r="I830" s="11"/>
      <c r="J830" s="11"/>
      <c r="K830" s="11"/>
      <c r="L830" s="11"/>
      <c r="M830" s="3"/>
    </row>
    <row r="831" spans="1:13" s="55" customFormat="1" x14ac:dyDescent="0.25">
      <c r="A831" s="12"/>
      <c r="B831" s="12"/>
      <c r="C831" s="12"/>
      <c r="D831" s="95"/>
      <c r="E831" s="12"/>
      <c r="F831" s="103"/>
      <c r="G831" s="11"/>
      <c r="H831" s="247"/>
      <c r="I831" s="11"/>
      <c r="J831" s="11"/>
      <c r="K831" s="11"/>
      <c r="L831" s="11"/>
      <c r="M831" s="3"/>
    </row>
    <row r="832" spans="1:13" s="55" customFormat="1" x14ac:dyDescent="0.25">
      <c r="A832" s="12"/>
      <c r="B832" s="12"/>
      <c r="C832" s="12"/>
      <c r="D832" s="95"/>
      <c r="E832" s="12"/>
      <c r="F832" s="103"/>
      <c r="G832" s="11"/>
      <c r="H832" s="247"/>
      <c r="I832" s="11"/>
      <c r="J832" s="11"/>
      <c r="K832" s="11"/>
      <c r="L832" s="11"/>
      <c r="M832" s="3"/>
    </row>
    <row r="833" spans="1:13" s="55" customFormat="1" x14ac:dyDescent="0.25">
      <c r="A833" s="12"/>
      <c r="B833" s="12"/>
      <c r="C833" s="12"/>
      <c r="D833" s="95"/>
      <c r="E833" s="12"/>
      <c r="F833" s="103"/>
      <c r="G833" s="11"/>
      <c r="H833" s="247"/>
      <c r="I833" s="11"/>
      <c r="J833" s="11"/>
      <c r="K833" s="11"/>
      <c r="L833" s="11"/>
      <c r="M833" s="3"/>
    </row>
    <row r="834" spans="1:13" s="55" customFormat="1" x14ac:dyDescent="0.25">
      <c r="A834" s="12"/>
      <c r="B834" s="12"/>
      <c r="C834" s="12"/>
      <c r="D834" s="95"/>
      <c r="E834" s="12"/>
      <c r="F834" s="103"/>
      <c r="G834" s="11"/>
      <c r="H834" s="247"/>
      <c r="I834" s="11"/>
      <c r="J834" s="11"/>
      <c r="K834" s="11"/>
      <c r="L834" s="11"/>
      <c r="M834" s="3"/>
    </row>
    <row r="835" spans="1:13" s="55" customFormat="1" x14ac:dyDescent="0.25">
      <c r="A835" s="12"/>
      <c r="B835" s="12"/>
      <c r="C835" s="12"/>
      <c r="D835" s="95"/>
      <c r="E835" s="12"/>
      <c r="F835" s="103"/>
      <c r="G835" s="11"/>
      <c r="H835" s="247"/>
      <c r="I835" s="11"/>
      <c r="J835" s="11"/>
      <c r="K835" s="11"/>
      <c r="L835" s="11"/>
      <c r="M835" s="3"/>
    </row>
    <row r="836" spans="1:13" s="55" customFormat="1" x14ac:dyDescent="0.25">
      <c r="A836" s="12"/>
      <c r="B836" s="12"/>
      <c r="C836" s="12"/>
      <c r="D836" s="95"/>
      <c r="E836" s="12"/>
      <c r="F836" s="103"/>
      <c r="G836" s="11"/>
      <c r="H836" s="247"/>
      <c r="I836" s="11"/>
      <c r="J836" s="11"/>
      <c r="K836" s="11"/>
      <c r="L836" s="11"/>
      <c r="M836" s="3"/>
    </row>
    <row r="837" spans="1:13" s="55" customFormat="1" x14ac:dyDescent="0.25">
      <c r="A837" s="12"/>
      <c r="B837" s="12"/>
      <c r="C837" s="12"/>
      <c r="D837" s="95"/>
      <c r="E837" s="12"/>
      <c r="F837" s="103"/>
      <c r="G837" s="11"/>
      <c r="H837" s="247"/>
      <c r="I837" s="11"/>
      <c r="J837" s="11"/>
      <c r="K837" s="11"/>
      <c r="L837" s="11"/>
      <c r="M837" s="3"/>
    </row>
    <row r="838" spans="1:13" s="55" customFormat="1" x14ac:dyDescent="0.25">
      <c r="A838" s="12"/>
      <c r="B838" s="12"/>
      <c r="C838" s="12"/>
      <c r="D838" s="95"/>
      <c r="E838" s="12"/>
      <c r="F838" s="103"/>
      <c r="G838" s="11"/>
      <c r="H838" s="247"/>
      <c r="I838" s="11"/>
      <c r="J838" s="11"/>
      <c r="K838" s="11"/>
      <c r="L838" s="11"/>
      <c r="M838" s="3"/>
    </row>
    <row r="839" spans="1:13" s="55" customFormat="1" x14ac:dyDescent="0.25">
      <c r="A839" s="12"/>
      <c r="B839" s="12"/>
      <c r="C839" s="12"/>
      <c r="D839" s="95"/>
      <c r="E839" s="12"/>
      <c r="F839" s="103"/>
      <c r="G839" s="11"/>
      <c r="H839" s="247"/>
      <c r="I839" s="11"/>
      <c r="J839" s="11"/>
      <c r="K839" s="11"/>
      <c r="L839" s="11"/>
      <c r="M839" s="3"/>
    </row>
    <row r="840" spans="1:13" s="55" customFormat="1" x14ac:dyDescent="0.25">
      <c r="A840" s="12"/>
      <c r="B840" s="12"/>
      <c r="C840" s="12"/>
      <c r="D840" s="95"/>
      <c r="E840" s="12"/>
      <c r="F840" s="103"/>
      <c r="G840" s="11"/>
      <c r="H840" s="247"/>
      <c r="I840" s="11"/>
      <c r="J840" s="11"/>
      <c r="K840" s="11"/>
      <c r="L840" s="11"/>
      <c r="M840" s="3"/>
    </row>
    <row r="841" spans="1:13" s="55" customFormat="1" x14ac:dyDescent="0.25">
      <c r="A841" s="12"/>
      <c r="B841" s="12"/>
      <c r="C841" s="12"/>
      <c r="D841" s="95"/>
      <c r="E841" s="12"/>
      <c r="F841" s="103"/>
      <c r="G841" s="11"/>
      <c r="H841" s="247"/>
      <c r="I841" s="11"/>
      <c r="J841" s="11"/>
      <c r="K841" s="11"/>
      <c r="L841" s="11"/>
      <c r="M841" s="3"/>
    </row>
    <row r="842" spans="1:13" s="55" customFormat="1" x14ac:dyDescent="0.25">
      <c r="A842" s="12"/>
      <c r="B842" s="12"/>
      <c r="C842" s="12"/>
      <c r="D842" s="95"/>
      <c r="E842" s="12"/>
      <c r="F842" s="103"/>
      <c r="G842" s="11"/>
      <c r="H842" s="247"/>
      <c r="I842" s="11"/>
      <c r="J842" s="11"/>
      <c r="K842" s="11"/>
      <c r="L842" s="11"/>
      <c r="M842" s="3"/>
    </row>
    <row r="843" spans="1:13" s="55" customFormat="1" x14ac:dyDescent="0.25">
      <c r="A843" s="12"/>
      <c r="B843" s="12"/>
      <c r="C843" s="12"/>
      <c r="D843" s="95"/>
      <c r="E843" s="12"/>
      <c r="F843" s="103"/>
      <c r="G843" s="11"/>
      <c r="H843" s="247"/>
      <c r="I843" s="11"/>
      <c r="J843" s="11"/>
      <c r="K843" s="11"/>
      <c r="L843" s="11"/>
      <c r="M843" s="3"/>
    </row>
    <row r="844" spans="1:13" s="55" customFormat="1" x14ac:dyDescent="0.25">
      <c r="A844" s="12"/>
      <c r="B844" s="12"/>
      <c r="C844" s="12"/>
      <c r="D844" s="95"/>
      <c r="E844" s="12"/>
      <c r="F844" s="103"/>
      <c r="G844" s="11"/>
      <c r="H844" s="247"/>
      <c r="I844" s="11"/>
      <c r="J844" s="11"/>
      <c r="K844" s="11"/>
      <c r="L844" s="11"/>
      <c r="M844" s="3"/>
    </row>
    <row r="845" spans="1:13" s="55" customFormat="1" x14ac:dyDescent="0.25">
      <c r="A845" s="12"/>
      <c r="B845" s="12"/>
      <c r="C845" s="12"/>
      <c r="D845" s="95"/>
      <c r="E845" s="12"/>
      <c r="F845" s="103"/>
      <c r="G845" s="11"/>
      <c r="H845" s="247"/>
      <c r="I845" s="11"/>
      <c r="J845" s="11"/>
      <c r="K845" s="11"/>
      <c r="L845" s="11"/>
      <c r="M845" s="3"/>
    </row>
    <row r="846" spans="1:13" s="55" customFormat="1" x14ac:dyDescent="0.25">
      <c r="A846" s="12"/>
      <c r="B846" s="12"/>
      <c r="C846" s="12"/>
      <c r="D846" s="95"/>
      <c r="E846" s="12"/>
      <c r="F846" s="103"/>
      <c r="G846" s="11"/>
      <c r="H846" s="247"/>
      <c r="I846" s="11"/>
      <c r="J846" s="11"/>
      <c r="K846" s="11"/>
      <c r="L846" s="11"/>
      <c r="M846" s="3"/>
    </row>
    <row r="847" spans="1:13" s="55" customFormat="1" x14ac:dyDescent="0.25">
      <c r="A847" s="12"/>
      <c r="B847" s="12"/>
      <c r="C847" s="12"/>
      <c r="D847" s="95"/>
      <c r="E847" s="12"/>
      <c r="F847" s="103"/>
      <c r="G847" s="11"/>
      <c r="H847" s="247"/>
      <c r="I847" s="11"/>
      <c r="J847" s="11"/>
      <c r="K847" s="11"/>
      <c r="L847" s="11"/>
      <c r="M847" s="3"/>
    </row>
    <row r="848" spans="1:13" s="55" customFormat="1" x14ac:dyDescent="0.25">
      <c r="A848" s="12"/>
      <c r="B848" s="12"/>
      <c r="C848" s="12"/>
      <c r="D848" s="95"/>
      <c r="E848" s="12"/>
      <c r="F848" s="103"/>
      <c r="G848" s="11"/>
      <c r="H848" s="247"/>
      <c r="I848" s="11"/>
      <c r="J848" s="11"/>
      <c r="K848" s="11"/>
      <c r="L848" s="11"/>
      <c r="M848" s="3"/>
    </row>
    <row r="849" spans="1:13" s="55" customFormat="1" x14ac:dyDescent="0.25">
      <c r="A849" s="12"/>
      <c r="B849" s="12"/>
      <c r="C849" s="12"/>
      <c r="D849" s="95"/>
      <c r="E849" s="12"/>
      <c r="F849" s="103"/>
      <c r="G849" s="11"/>
      <c r="H849" s="247"/>
      <c r="I849" s="11"/>
      <c r="J849" s="11"/>
      <c r="K849" s="11"/>
      <c r="L849" s="11"/>
      <c r="M849" s="3"/>
    </row>
    <row r="850" spans="1:13" s="55" customFormat="1" x14ac:dyDescent="0.25">
      <c r="A850" s="12"/>
      <c r="B850" s="12"/>
      <c r="C850" s="12"/>
      <c r="D850" s="95"/>
      <c r="E850" s="12"/>
      <c r="F850" s="103"/>
      <c r="G850" s="11"/>
      <c r="H850" s="247"/>
      <c r="I850" s="11"/>
      <c r="J850" s="11"/>
      <c r="K850" s="11"/>
      <c r="L850" s="11"/>
      <c r="M850" s="3"/>
    </row>
    <row r="851" spans="1:13" s="55" customFormat="1" x14ac:dyDescent="0.25">
      <c r="A851" s="12"/>
      <c r="B851" s="12"/>
      <c r="C851" s="12"/>
      <c r="D851" s="95"/>
      <c r="E851" s="12"/>
      <c r="F851" s="103"/>
      <c r="G851" s="11"/>
      <c r="H851" s="247"/>
      <c r="I851" s="11"/>
      <c r="J851" s="11"/>
      <c r="K851" s="11"/>
      <c r="L851" s="11"/>
      <c r="M851" s="3"/>
    </row>
    <row r="852" spans="1:13" s="55" customFormat="1" x14ac:dyDescent="0.25">
      <c r="A852" s="12"/>
      <c r="B852" s="12"/>
      <c r="C852" s="12"/>
      <c r="D852" s="95"/>
      <c r="E852" s="12"/>
      <c r="F852" s="103"/>
      <c r="G852" s="11"/>
      <c r="H852" s="247"/>
      <c r="I852" s="11"/>
      <c r="J852" s="11"/>
      <c r="K852" s="11"/>
      <c r="L852" s="11"/>
      <c r="M852" s="3"/>
    </row>
    <row r="853" spans="1:13" s="55" customFormat="1" x14ac:dyDescent="0.25">
      <c r="A853" s="12"/>
      <c r="B853" s="12"/>
      <c r="C853" s="12"/>
      <c r="D853" s="95"/>
      <c r="E853" s="12"/>
      <c r="F853" s="103"/>
      <c r="G853" s="11"/>
      <c r="H853" s="247"/>
      <c r="I853" s="11"/>
      <c r="J853" s="11"/>
      <c r="K853" s="11"/>
      <c r="L853" s="11"/>
      <c r="M853" s="3"/>
    </row>
    <row r="854" spans="1:13" s="55" customFormat="1" x14ac:dyDescent="0.25">
      <c r="A854" s="12"/>
      <c r="B854" s="12"/>
      <c r="C854" s="12"/>
      <c r="D854" s="95"/>
      <c r="E854" s="12"/>
      <c r="F854" s="103"/>
      <c r="G854" s="11"/>
      <c r="H854" s="247"/>
      <c r="I854" s="11"/>
      <c r="J854" s="11"/>
      <c r="K854" s="11"/>
      <c r="L854" s="11"/>
      <c r="M854" s="3"/>
    </row>
    <row r="855" spans="1:13" s="55" customFormat="1" x14ac:dyDescent="0.25">
      <c r="A855" s="12"/>
      <c r="B855" s="12"/>
      <c r="C855" s="12"/>
      <c r="D855" s="95"/>
      <c r="E855" s="12"/>
      <c r="F855" s="103"/>
      <c r="G855" s="11"/>
      <c r="H855" s="247"/>
      <c r="I855" s="11"/>
      <c r="J855" s="11"/>
      <c r="K855" s="11"/>
      <c r="L855" s="11"/>
      <c r="M855" s="3"/>
    </row>
    <row r="856" spans="1:13" s="55" customFormat="1" x14ac:dyDescent="0.25">
      <c r="A856" s="12"/>
      <c r="B856" s="12"/>
      <c r="C856" s="12"/>
      <c r="D856" s="95"/>
      <c r="E856" s="12"/>
      <c r="F856" s="103"/>
      <c r="G856" s="11"/>
      <c r="H856" s="247"/>
      <c r="I856" s="11"/>
      <c r="J856" s="11"/>
      <c r="K856" s="11"/>
      <c r="L856" s="11"/>
      <c r="M856" s="3"/>
    </row>
    <row r="857" spans="1:13" s="55" customFormat="1" x14ac:dyDescent="0.25">
      <c r="A857" s="12"/>
      <c r="B857" s="12"/>
      <c r="C857" s="12"/>
      <c r="D857" s="95"/>
      <c r="E857" s="12"/>
      <c r="F857" s="103"/>
      <c r="G857" s="11"/>
      <c r="H857" s="247"/>
      <c r="I857" s="11"/>
      <c r="J857" s="11"/>
      <c r="K857" s="11"/>
      <c r="L857" s="11"/>
      <c r="M857" s="3"/>
    </row>
    <row r="858" spans="1:13" s="55" customFormat="1" x14ac:dyDescent="0.25">
      <c r="A858" s="12"/>
      <c r="B858" s="12"/>
      <c r="C858" s="12"/>
      <c r="D858" s="95"/>
      <c r="E858" s="12"/>
      <c r="F858" s="103"/>
      <c r="G858" s="11"/>
      <c r="H858" s="247"/>
      <c r="I858" s="11"/>
      <c r="J858" s="11"/>
      <c r="K858" s="11"/>
      <c r="L858" s="11"/>
      <c r="M858" s="3"/>
    </row>
    <row r="859" spans="1:13" s="55" customFormat="1" x14ac:dyDescent="0.25">
      <c r="A859" s="12"/>
      <c r="B859" s="12"/>
      <c r="C859" s="12"/>
      <c r="D859" s="95"/>
      <c r="E859" s="12"/>
      <c r="F859" s="103"/>
      <c r="G859" s="11"/>
      <c r="H859" s="247"/>
      <c r="I859" s="11"/>
      <c r="J859" s="11"/>
      <c r="K859" s="11"/>
      <c r="L859" s="11"/>
      <c r="M859" s="3"/>
    </row>
    <row r="860" spans="1:13" s="55" customFormat="1" x14ac:dyDescent="0.25">
      <c r="A860" s="12"/>
      <c r="B860" s="12"/>
      <c r="C860" s="12"/>
      <c r="D860" s="95"/>
      <c r="E860" s="12"/>
      <c r="F860" s="103"/>
      <c r="G860" s="11"/>
      <c r="H860" s="247"/>
      <c r="I860" s="11"/>
      <c r="J860" s="11"/>
      <c r="K860" s="11"/>
      <c r="L860" s="11"/>
      <c r="M860" s="3"/>
    </row>
    <row r="861" spans="1:13" s="55" customFormat="1" x14ac:dyDescent="0.25">
      <c r="A861" s="12"/>
      <c r="B861" s="12"/>
      <c r="C861" s="12"/>
      <c r="D861" s="95"/>
      <c r="E861" s="12"/>
      <c r="F861" s="103"/>
      <c r="G861" s="11"/>
      <c r="H861" s="247"/>
      <c r="I861" s="11"/>
      <c r="J861" s="11"/>
      <c r="K861" s="11"/>
      <c r="L861" s="11"/>
      <c r="M861" s="3"/>
    </row>
    <row r="862" spans="1:13" s="55" customFormat="1" x14ac:dyDescent="0.25">
      <c r="A862" s="12"/>
      <c r="B862" s="12"/>
      <c r="C862" s="12"/>
      <c r="D862" s="95"/>
      <c r="E862" s="12"/>
      <c r="F862" s="103"/>
      <c r="G862" s="11"/>
      <c r="H862" s="247"/>
      <c r="I862" s="11"/>
      <c r="J862" s="11"/>
      <c r="K862" s="11"/>
      <c r="L862" s="11"/>
      <c r="M862" s="3"/>
    </row>
    <row r="863" spans="1:13" s="55" customFormat="1" x14ac:dyDescent="0.25">
      <c r="A863" s="12"/>
      <c r="B863" s="12"/>
      <c r="C863" s="12"/>
      <c r="D863" s="95"/>
      <c r="E863" s="12"/>
      <c r="F863" s="103"/>
      <c r="G863" s="11"/>
      <c r="H863" s="247"/>
      <c r="I863" s="11"/>
      <c r="J863" s="11"/>
      <c r="K863" s="11"/>
      <c r="L863" s="11"/>
      <c r="M863" s="3"/>
    </row>
    <row r="864" spans="1:13" s="55" customFormat="1" x14ac:dyDescent="0.25">
      <c r="A864" s="12"/>
      <c r="B864" s="12"/>
      <c r="C864" s="12"/>
      <c r="D864" s="95"/>
      <c r="E864" s="12"/>
      <c r="F864" s="103"/>
      <c r="G864" s="11"/>
      <c r="H864" s="247"/>
      <c r="I864" s="11"/>
      <c r="J864" s="11"/>
      <c r="K864" s="11"/>
      <c r="L864" s="11"/>
      <c r="M864" s="3"/>
    </row>
    <row r="865" spans="1:13" s="55" customFormat="1" x14ac:dyDescent="0.25">
      <c r="A865" s="12"/>
      <c r="B865" s="12"/>
      <c r="C865" s="12"/>
      <c r="D865" s="95"/>
      <c r="E865" s="12"/>
      <c r="F865" s="103"/>
      <c r="G865" s="11"/>
      <c r="H865" s="247"/>
      <c r="I865" s="11"/>
      <c r="J865" s="11"/>
      <c r="K865" s="11"/>
      <c r="L865" s="11"/>
      <c r="M865" s="3"/>
    </row>
    <row r="866" spans="1:13" s="55" customFormat="1" x14ac:dyDescent="0.25">
      <c r="A866" s="12"/>
      <c r="B866" s="12"/>
      <c r="C866" s="12"/>
      <c r="D866" s="95"/>
      <c r="E866" s="12"/>
      <c r="F866" s="103"/>
      <c r="G866" s="11"/>
      <c r="H866" s="247"/>
      <c r="I866" s="11"/>
      <c r="J866" s="11"/>
      <c r="K866" s="11"/>
      <c r="L866" s="11"/>
      <c r="M866" s="3"/>
    </row>
    <row r="867" spans="1:13" s="55" customFormat="1" x14ac:dyDescent="0.25">
      <c r="A867" s="12"/>
      <c r="B867" s="12"/>
      <c r="C867" s="12"/>
      <c r="D867" s="95"/>
      <c r="E867" s="12"/>
      <c r="F867" s="103"/>
      <c r="G867" s="11"/>
      <c r="H867" s="247"/>
      <c r="I867" s="11"/>
      <c r="J867" s="11"/>
      <c r="K867" s="11"/>
      <c r="L867" s="11"/>
      <c r="M867" s="3"/>
    </row>
    <row r="868" spans="1:13" s="55" customFormat="1" x14ac:dyDescent="0.25">
      <c r="A868" s="12"/>
      <c r="B868" s="12"/>
      <c r="C868" s="12"/>
      <c r="D868" s="95"/>
      <c r="E868" s="12"/>
      <c r="F868" s="103"/>
      <c r="G868" s="11"/>
      <c r="H868" s="247"/>
      <c r="I868" s="11"/>
      <c r="J868" s="11"/>
      <c r="K868" s="11"/>
      <c r="L868" s="11"/>
      <c r="M868" s="3"/>
    </row>
    <row r="869" spans="1:13" s="55" customFormat="1" x14ac:dyDescent="0.25">
      <c r="A869" s="12"/>
      <c r="B869" s="12"/>
      <c r="C869" s="12"/>
      <c r="D869" s="95"/>
      <c r="E869" s="12"/>
      <c r="F869" s="103"/>
      <c r="G869" s="11"/>
      <c r="H869" s="247"/>
      <c r="I869" s="11"/>
      <c r="J869" s="11"/>
      <c r="K869" s="11"/>
      <c r="L869" s="11"/>
      <c r="M869" s="3"/>
    </row>
    <row r="870" spans="1:13" s="55" customFormat="1" x14ac:dyDescent="0.25">
      <c r="A870" s="12"/>
      <c r="B870" s="12"/>
      <c r="C870" s="12"/>
      <c r="D870" s="95"/>
      <c r="E870" s="12"/>
      <c r="F870" s="103"/>
      <c r="G870" s="11"/>
      <c r="H870" s="247"/>
      <c r="I870" s="11"/>
      <c r="J870" s="11"/>
      <c r="K870" s="11"/>
      <c r="L870" s="11"/>
      <c r="M870" s="3"/>
    </row>
    <row r="871" spans="1:13" s="55" customFormat="1" x14ac:dyDescent="0.25">
      <c r="A871" s="12"/>
      <c r="B871" s="12"/>
      <c r="C871" s="12"/>
      <c r="D871" s="95"/>
      <c r="E871" s="12"/>
      <c r="F871" s="103"/>
      <c r="G871" s="11"/>
      <c r="H871" s="247"/>
      <c r="I871" s="11"/>
      <c r="J871" s="11"/>
      <c r="K871" s="11"/>
      <c r="L871" s="11"/>
      <c r="M871" s="3"/>
    </row>
    <row r="872" spans="1:13" s="55" customFormat="1" x14ac:dyDescent="0.25">
      <c r="A872" s="12"/>
      <c r="B872" s="12"/>
      <c r="C872" s="12"/>
      <c r="D872" s="95"/>
      <c r="E872" s="12"/>
      <c r="F872" s="103"/>
      <c r="G872" s="11"/>
      <c r="H872" s="247"/>
      <c r="I872" s="11"/>
      <c r="J872" s="11"/>
      <c r="K872" s="11"/>
      <c r="L872" s="11"/>
      <c r="M872" s="3"/>
    </row>
    <row r="873" spans="1:13" s="55" customFormat="1" x14ac:dyDescent="0.25">
      <c r="A873" s="12"/>
      <c r="B873" s="12"/>
      <c r="C873" s="12"/>
      <c r="D873" s="95"/>
      <c r="E873" s="12"/>
      <c r="F873" s="103"/>
      <c r="G873" s="11"/>
      <c r="H873" s="247"/>
      <c r="I873" s="11"/>
      <c r="J873" s="11"/>
      <c r="K873" s="11"/>
      <c r="L873" s="11"/>
      <c r="M873" s="3"/>
    </row>
    <row r="874" spans="1:13" s="55" customFormat="1" x14ac:dyDescent="0.25">
      <c r="A874" s="12"/>
      <c r="B874" s="12"/>
      <c r="C874" s="12"/>
      <c r="D874" s="95"/>
      <c r="E874" s="12"/>
      <c r="F874" s="103"/>
      <c r="G874" s="11"/>
      <c r="H874" s="247"/>
      <c r="I874" s="11"/>
      <c r="J874" s="11"/>
      <c r="K874" s="11"/>
      <c r="L874" s="11"/>
      <c r="M874" s="3"/>
    </row>
    <row r="875" spans="1:13" s="55" customFormat="1" x14ac:dyDescent="0.25">
      <c r="A875" s="12"/>
      <c r="B875" s="12"/>
      <c r="C875" s="12"/>
      <c r="D875" s="95"/>
      <c r="E875" s="12"/>
      <c r="F875" s="103"/>
      <c r="G875" s="11"/>
      <c r="H875" s="247"/>
      <c r="I875" s="11"/>
      <c r="J875" s="11"/>
      <c r="K875" s="11"/>
      <c r="L875" s="11"/>
      <c r="M875" s="3"/>
    </row>
    <row r="876" spans="1:13" s="55" customFormat="1" x14ac:dyDescent="0.25">
      <c r="A876" s="12"/>
      <c r="B876" s="12"/>
      <c r="C876" s="12"/>
      <c r="D876" s="95"/>
      <c r="E876" s="12"/>
      <c r="F876" s="103"/>
      <c r="G876" s="11"/>
      <c r="H876" s="247"/>
      <c r="I876" s="11"/>
      <c r="J876" s="11"/>
      <c r="K876" s="11"/>
      <c r="L876" s="11"/>
      <c r="M876" s="3"/>
    </row>
    <row r="877" spans="1:13" s="55" customFormat="1" x14ac:dyDescent="0.25">
      <c r="A877" s="12"/>
      <c r="B877" s="12"/>
      <c r="C877" s="12"/>
      <c r="D877" s="95"/>
      <c r="E877" s="12"/>
      <c r="F877" s="103"/>
      <c r="G877" s="11"/>
      <c r="H877" s="247"/>
      <c r="I877" s="11"/>
      <c r="J877" s="11"/>
      <c r="K877" s="11"/>
      <c r="L877" s="11"/>
      <c r="M877" s="3"/>
    </row>
    <row r="878" spans="1:13" s="55" customFormat="1" x14ac:dyDescent="0.25">
      <c r="A878" s="12"/>
      <c r="B878" s="12"/>
      <c r="C878" s="12"/>
      <c r="D878" s="95"/>
      <c r="E878" s="12"/>
      <c r="F878" s="103"/>
      <c r="G878" s="11"/>
      <c r="H878" s="247"/>
      <c r="I878" s="11"/>
      <c r="J878" s="11"/>
      <c r="K878" s="11"/>
      <c r="L878" s="11"/>
      <c r="M878" s="3"/>
    </row>
    <row r="879" spans="1:13" s="55" customFormat="1" x14ac:dyDescent="0.25">
      <c r="A879" s="12"/>
      <c r="B879" s="12"/>
      <c r="C879" s="12"/>
      <c r="D879" s="95"/>
      <c r="E879" s="12"/>
      <c r="F879" s="103"/>
      <c r="G879" s="11"/>
      <c r="H879" s="247"/>
      <c r="I879" s="11"/>
      <c r="J879" s="11"/>
      <c r="K879" s="11"/>
      <c r="L879" s="11"/>
      <c r="M879" s="3"/>
    </row>
    <row r="880" spans="1:13" s="55" customFormat="1" x14ac:dyDescent="0.25">
      <c r="A880" s="12"/>
      <c r="B880" s="12"/>
      <c r="C880" s="12"/>
      <c r="D880" s="95"/>
      <c r="E880" s="12"/>
      <c r="F880" s="103"/>
      <c r="G880" s="11"/>
      <c r="H880" s="247"/>
      <c r="I880" s="11"/>
      <c r="J880" s="11"/>
      <c r="K880" s="11"/>
      <c r="L880" s="11"/>
      <c r="M880" s="3"/>
    </row>
    <row r="881" spans="1:13" s="55" customFormat="1" x14ac:dyDescent="0.25">
      <c r="A881" s="12"/>
      <c r="B881" s="12"/>
      <c r="C881" s="12"/>
      <c r="D881" s="95"/>
      <c r="E881" s="12"/>
      <c r="F881" s="103"/>
      <c r="G881" s="11"/>
      <c r="H881" s="247"/>
      <c r="I881" s="11"/>
      <c r="J881" s="11"/>
      <c r="K881" s="11"/>
      <c r="L881" s="11"/>
      <c r="M881" s="3"/>
    </row>
    <row r="882" spans="1:13" s="55" customFormat="1" x14ac:dyDescent="0.25">
      <c r="A882" s="12"/>
      <c r="B882" s="12"/>
      <c r="C882" s="12"/>
      <c r="D882" s="95"/>
      <c r="E882" s="12"/>
      <c r="F882" s="103"/>
      <c r="G882" s="11"/>
      <c r="H882" s="247"/>
      <c r="I882" s="11"/>
      <c r="J882" s="11"/>
      <c r="K882" s="11"/>
      <c r="L882" s="11"/>
      <c r="M882" s="3"/>
    </row>
    <row r="883" spans="1:13" s="55" customFormat="1" x14ac:dyDescent="0.25">
      <c r="A883" s="12"/>
      <c r="B883" s="12"/>
      <c r="C883" s="12"/>
      <c r="D883" s="95"/>
      <c r="E883" s="12"/>
      <c r="F883" s="103"/>
      <c r="G883" s="11"/>
      <c r="H883" s="247"/>
      <c r="I883" s="11"/>
      <c r="J883" s="11"/>
      <c r="K883" s="11"/>
      <c r="L883" s="11"/>
      <c r="M883" s="3"/>
    </row>
    <row r="884" spans="1:13" s="55" customFormat="1" x14ac:dyDescent="0.25">
      <c r="A884" s="12"/>
      <c r="B884" s="12"/>
      <c r="C884" s="12"/>
      <c r="D884" s="95"/>
      <c r="E884" s="12"/>
      <c r="F884" s="103"/>
      <c r="G884" s="11"/>
      <c r="H884" s="247"/>
      <c r="I884" s="11"/>
      <c r="J884" s="11"/>
      <c r="K884" s="11"/>
      <c r="L884" s="11"/>
      <c r="M884" s="3"/>
    </row>
    <row r="885" spans="1:13" s="55" customFormat="1" x14ac:dyDescent="0.25">
      <c r="A885" s="12"/>
      <c r="B885" s="12"/>
      <c r="C885" s="12"/>
      <c r="D885" s="95"/>
      <c r="E885" s="12"/>
      <c r="F885" s="103"/>
      <c r="G885" s="11"/>
      <c r="H885" s="247"/>
      <c r="I885" s="11"/>
      <c r="J885" s="11"/>
      <c r="K885" s="11"/>
      <c r="L885" s="11"/>
      <c r="M885" s="3"/>
    </row>
    <row r="886" spans="1:13" s="55" customFormat="1" x14ac:dyDescent="0.25">
      <c r="A886" s="12"/>
      <c r="B886" s="12"/>
      <c r="C886" s="12"/>
      <c r="D886" s="95"/>
      <c r="E886" s="12"/>
      <c r="F886" s="103"/>
      <c r="G886" s="11"/>
      <c r="H886" s="247"/>
      <c r="I886" s="11"/>
      <c r="J886" s="11"/>
      <c r="K886" s="11"/>
      <c r="L886" s="11"/>
      <c r="M886" s="3"/>
    </row>
    <row r="887" spans="1:13" s="55" customFormat="1" x14ac:dyDescent="0.25">
      <c r="A887" s="12"/>
      <c r="B887" s="12"/>
      <c r="C887" s="12"/>
      <c r="D887" s="95"/>
      <c r="E887" s="12"/>
      <c r="F887" s="103"/>
      <c r="G887" s="11"/>
      <c r="H887" s="247"/>
      <c r="I887" s="11"/>
      <c r="J887" s="11"/>
      <c r="K887" s="11"/>
      <c r="L887" s="11"/>
      <c r="M887" s="3"/>
    </row>
    <row r="888" spans="1:13" s="55" customFormat="1" x14ac:dyDescent="0.25">
      <c r="A888" s="12"/>
      <c r="B888" s="12"/>
      <c r="C888" s="12"/>
      <c r="D888" s="95"/>
      <c r="E888" s="12"/>
      <c r="F888" s="103"/>
      <c r="G888" s="11"/>
      <c r="H888" s="247"/>
      <c r="I888" s="11"/>
      <c r="J888" s="11"/>
      <c r="K888" s="11"/>
      <c r="L888" s="11"/>
      <c r="M888" s="3"/>
    </row>
    <row r="889" spans="1:13" s="55" customFormat="1" x14ac:dyDescent="0.25">
      <c r="A889" s="12"/>
      <c r="B889" s="12"/>
      <c r="C889" s="12"/>
      <c r="D889" s="95"/>
      <c r="E889" s="12"/>
      <c r="F889" s="103"/>
      <c r="G889" s="11"/>
      <c r="H889" s="247"/>
      <c r="I889" s="11"/>
      <c r="J889" s="11"/>
      <c r="K889" s="11"/>
      <c r="L889" s="11"/>
      <c r="M889" s="3"/>
    </row>
    <row r="890" spans="1:13" s="55" customFormat="1" x14ac:dyDescent="0.25">
      <c r="A890" s="12"/>
      <c r="B890" s="12"/>
      <c r="C890" s="12"/>
      <c r="D890" s="95"/>
      <c r="E890" s="12"/>
      <c r="F890" s="103"/>
      <c r="G890" s="11"/>
      <c r="H890" s="247"/>
      <c r="I890" s="11"/>
      <c r="J890" s="11"/>
      <c r="K890" s="11"/>
      <c r="L890" s="11"/>
      <c r="M890" s="3"/>
    </row>
    <row r="891" spans="1:13" s="55" customFormat="1" x14ac:dyDescent="0.25">
      <c r="A891" s="12"/>
      <c r="B891" s="12"/>
      <c r="C891" s="12"/>
      <c r="D891" s="95"/>
      <c r="E891" s="12"/>
      <c r="F891" s="103"/>
      <c r="G891" s="11"/>
      <c r="H891" s="247"/>
      <c r="I891" s="11"/>
      <c r="J891" s="11"/>
      <c r="K891" s="11"/>
      <c r="L891" s="11"/>
      <c r="M891" s="3"/>
    </row>
    <row r="892" spans="1:13" s="55" customFormat="1" x14ac:dyDescent="0.25">
      <c r="A892" s="12"/>
      <c r="B892" s="12"/>
      <c r="C892" s="12"/>
      <c r="D892" s="95"/>
      <c r="E892" s="12"/>
      <c r="F892" s="103"/>
      <c r="G892" s="11"/>
      <c r="H892" s="247"/>
      <c r="I892" s="11"/>
      <c r="J892" s="11"/>
      <c r="K892" s="11"/>
      <c r="L892" s="11"/>
      <c r="M892" s="3"/>
    </row>
    <row r="893" spans="1:13" s="55" customFormat="1" x14ac:dyDescent="0.25">
      <c r="A893" s="12"/>
      <c r="B893" s="12"/>
      <c r="C893" s="12"/>
      <c r="D893" s="95"/>
      <c r="E893" s="12"/>
      <c r="F893" s="103"/>
      <c r="G893" s="11"/>
      <c r="H893" s="247"/>
      <c r="I893" s="11"/>
      <c r="J893" s="11"/>
      <c r="K893" s="11"/>
      <c r="L893" s="11"/>
      <c r="M893" s="3"/>
    </row>
    <row r="894" spans="1:13" s="55" customFormat="1" x14ac:dyDescent="0.25">
      <c r="A894" s="12"/>
      <c r="B894" s="12"/>
      <c r="C894" s="12"/>
      <c r="D894" s="95"/>
      <c r="E894" s="12"/>
      <c r="F894" s="103"/>
      <c r="G894" s="11"/>
      <c r="H894" s="247"/>
      <c r="I894" s="11"/>
      <c r="J894" s="11"/>
      <c r="K894" s="11"/>
      <c r="L894" s="11"/>
      <c r="M894" s="3"/>
    </row>
    <row r="895" spans="1:13" s="55" customFormat="1" x14ac:dyDescent="0.25">
      <c r="A895" s="12"/>
      <c r="B895" s="12"/>
      <c r="C895" s="12"/>
      <c r="D895" s="95"/>
      <c r="E895" s="12"/>
      <c r="F895" s="103"/>
      <c r="G895" s="11"/>
      <c r="H895" s="247"/>
      <c r="I895" s="11"/>
      <c r="J895" s="11"/>
      <c r="K895" s="11"/>
      <c r="L895" s="11"/>
      <c r="M895" s="3"/>
    </row>
    <row r="896" spans="1:13" s="55" customFormat="1" x14ac:dyDescent="0.25">
      <c r="A896" s="12"/>
      <c r="B896" s="12"/>
      <c r="C896" s="12"/>
      <c r="D896" s="95"/>
      <c r="E896" s="12"/>
      <c r="F896" s="103"/>
      <c r="G896" s="11"/>
      <c r="H896" s="247"/>
      <c r="I896" s="11"/>
      <c r="J896" s="11"/>
      <c r="K896" s="11"/>
      <c r="L896" s="11"/>
      <c r="M896" s="3"/>
    </row>
    <row r="897" spans="1:13" s="55" customFormat="1" x14ac:dyDescent="0.25">
      <c r="A897" s="12"/>
      <c r="B897" s="12"/>
      <c r="C897" s="12"/>
      <c r="D897" s="95"/>
      <c r="E897" s="12"/>
      <c r="F897" s="103"/>
      <c r="G897" s="11"/>
      <c r="H897" s="247"/>
      <c r="I897" s="11"/>
      <c r="J897" s="11"/>
      <c r="K897" s="11"/>
      <c r="L897" s="11"/>
      <c r="M897" s="3"/>
    </row>
    <row r="898" spans="1:13" s="55" customFormat="1" x14ac:dyDescent="0.25">
      <c r="A898" s="12"/>
      <c r="B898" s="12"/>
      <c r="C898" s="12"/>
      <c r="D898" s="95"/>
      <c r="E898" s="12"/>
      <c r="F898" s="103"/>
      <c r="G898" s="11"/>
      <c r="H898" s="247"/>
      <c r="I898" s="11"/>
      <c r="J898" s="11"/>
      <c r="K898" s="11"/>
      <c r="L898" s="11"/>
      <c r="M898" s="3"/>
    </row>
    <row r="899" spans="1:13" s="55" customFormat="1" x14ac:dyDescent="0.25">
      <c r="A899" s="12"/>
      <c r="B899" s="12"/>
      <c r="C899" s="12"/>
      <c r="D899" s="95"/>
      <c r="E899" s="12"/>
      <c r="F899" s="103"/>
      <c r="G899" s="11"/>
      <c r="H899" s="247"/>
      <c r="I899" s="11"/>
      <c r="J899" s="11"/>
      <c r="K899" s="11"/>
      <c r="L899" s="11"/>
      <c r="M899" s="3"/>
    </row>
    <row r="900" spans="1:13" s="55" customFormat="1" x14ac:dyDescent="0.25">
      <c r="A900" s="12"/>
      <c r="B900" s="12"/>
      <c r="C900" s="12"/>
      <c r="D900" s="95"/>
      <c r="E900" s="12"/>
      <c r="F900" s="103"/>
      <c r="G900" s="11"/>
      <c r="H900" s="247"/>
      <c r="I900" s="11"/>
      <c r="J900" s="11"/>
      <c r="K900" s="11"/>
      <c r="L900" s="11"/>
      <c r="M900" s="3"/>
    </row>
    <row r="901" spans="1:13" s="55" customFormat="1" x14ac:dyDescent="0.25">
      <c r="A901" s="12"/>
      <c r="B901" s="12"/>
      <c r="C901" s="12"/>
      <c r="D901" s="95"/>
      <c r="E901" s="12"/>
      <c r="F901" s="103"/>
      <c r="G901" s="11"/>
      <c r="H901" s="247"/>
      <c r="I901" s="11"/>
      <c r="J901" s="11"/>
      <c r="K901" s="11"/>
      <c r="L901" s="11"/>
      <c r="M901" s="3"/>
    </row>
    <row r="902" spans="1:13" s="55" customFormat="1" x14ac:dyDescent="0.25">
      <c r="A902" s="12"/>
      <c r="B902" s="12"/>
      <c r="C902" s="12"/>
      <c r="D902" s="95"/>
      <c r="E902" s="12"/>
      <c r="F902" s="103"/>
      <c r="G902" s="11"/>
      <c r="H902" s="247"/>
      <c r="I902" s="11"/>
      <c r="J902" s="11"/>
      <c r="K902" s="11"/>
      <c r="L902" s="11"/>
      <c r="M902" s="3"/>
    </row>
    <row r="903" spans="1:13" s="55" customFormat="1" x14ac:dyDescent="0.25">
      <c r="A903" s="12"/>
      <c r="B903" s="12"/>
      <c r="C903" s="12"/>
      <c r="D903" s="95"/>
      <c r="E903" s="12"/>
      <c r="F903" s="103"/>
      <c r="G903" s="11"/>
      <c r="H903" s="247"/>
      <c r="I903" s="11"/>
      <c r="J903" s="11"/>
      <c r="K903" s="11"/>
      <c r="L903" s="11"/>
      <c r="M903" s="3"/>
    </row>
    <row r="904" spans="1:13" s="55" customFormat="1" x14ac:dyDescent="0.25">
      <c r="A904" s="12"/>
      <c r="B904" s="12"/>
      <c r="C904" s="12"/>
      <c r="D904" s="95"/>
      <c r="E904" s="12"/>
      <c r="F904" s="103"/>
      <c r="G904" s="11"/>
      <c r="H904" s="247"/>
      <c r="I904" s="11"/>
      <c r="J904" s="11"/>
      <c r="K904" s="11"/>
      <c r="L904" s="11"/>
      <c r="M904" s="3"/>
    </row>
    <row r="905" spans="1:13" s="55" customFormat="1" x14ac:dyDescent="0.25">
      <c r="A905" s="12"/>
      <c r="B905" s="12"/>
      <c r="C905" s="12"/>
      <c r="D905" s="95"/>
      <c r="E905" s="12"/>
      <c r="F905" s="103"/>
      <c r="G905" s="11"/>
      <c r="H905" s="247"/>
      <c r="I905" s="11"/>
      <c r="J905" s="11"/>
      <c r="K905" s="11"/>
      <c r="L905" s="11"/>
      <c r="M905" s="3"/>
    </row>
    <row r="906" spans="1:13" s="55" customFormat="1" x14ac:dyDescent="0.25">
      <c r="A906" s="12"/>
      <c r="B906" s="12"/>
      <c r="C906" s="12"/>
      <c r="D906" s="95"/>
      <c r="E906" s="12"/>
      <c r="F906" s="103"/>
      <c r="G906" s="11"/>
      <c r="H906" s="247"/>
      <c r="I906" s="11"/>
      <c r="J906" s="11"/>
      <c r="K906" s="11"/>
      <c r="L906" s="11"/>
      <c r="M906" s="3"/>
    </row>
    <row r="907" spans="1:13" s="55" customFormat="1" x14ac:dyDescent="0.25">
      <c r="A907" s="12"/>
      <c r="B907" s="12"/>
      <c r="C907" s="12"/>
      <c r="D907" s="95"/>
      <c r="E907" s="12"/>
      <c r="F907" s="103"/>
      <c r="G907" s="11"/>
      <c r="H907" s="247"/>
      <c r="I907" s="11"/>
      <c r="J907" s="11"/>
      <c r="K907" s="11"/>
      <c r="L907" s="11"/>
      <c r="M907" s="3"/>
    </row>
    <row r="908" spans="1:13" s="55" customFormat="1" x14ac:dyDescent="0.25">
      <c r="A908" s="12"/>
      <c r="B908" s="12"/>
      <c r="C908" s="12"/>
      <c r="D908" s="95"/>
      <c r="E908" s="12"/>
      <c r="F908" s="103"/>
      <c r="G908" s="11"/>
      <c r="H908" s="247"/>
      <c r="I908" s="11"/>
      <c r="J908" s="11"/>
      <c r="K908" s="11"/>
      <c r="L908" s="11"/>
      <c r="M908" s="3"/>
    </row>
    <row r="909" spans="1:13" s="55" customFormat="1" x14ac:dyDescent="0.25">
      <c r="A909" s="12"/>
      <c r="B909" s="12"/>
      <c r="C909" s="12"/>
      <c r="D909" s="95"/>
      <c r="E909" s="12"/>
      <c r="F909" s="103"/>
      <c r="G909" s="11"/>
      <c r="H909" s="247"/>
      <c r="I909" s="11"/>
      <c r="J909" s="11"/>
      <c r="K909" s="11"/>
      <c r="L909" s="11"/>
      <c r="M909" s="3"/>
    </row>
    <row r="910" spans="1:13" s="55" customFormat="1" x14ac:dyDescent="0.25">
      <c r="A910" s="12"/>
      <c r="B910" s="12"/>
      <c r="C910" s="12"/>
      <c r="D910" s="95"/>
      <c r="E910" s="12"/>
      <c r="F910" s="103"/>
      <c r="G910" s="11"/>
      <c r="H910" s="247"/>
      <c r="I910" s="11"/>
      <c r="J910" s="11"/>
      <c r="K910" s="11"/>
      <c r="L910" s="11"/>
      <c r="M910" s="3"/>
    </row>
    <row r="911" spans="1:13" s="55" customFormat="1" x14ac:dyDescent="0.25">
      <c r="A911" s="12"/>
      <c r="B911" s="12"/>
      <c r="C911" s="12"/>
      <c r="D911" s="95"/>
      <c r="E911" s="12"/>
      <c r="F911" s="103"/>
      <c r="G911" s="11"/>
      <c r="H911" s="247"/>
      <c r="I911" s="11"/>
      <c r="J911" s="11"/>
      <c r="K911" s="11"/>
      <c r="L911" s="11"/>
      <c r="M911" s="3"/>
    </row>
    <row r="912" spans="1:13" s="55" customFormat="1" x14ac:dyDescent="0.25">
      <c r="A912" s="12"/>
      <c r="B912" s="12"/>
      <c r="C912" s="12"/>
      <c r="D912" s="95"/>
      <c r="E912" s="12"/>
      <c r="F912" s="103"/>
      <c r="G912" s="11"/>
      <c r="H912" s="247"/>
      <c r="I912" s="11"/>
      <c r="J912" s="11"/>
      <c r="K912" s="11"/>
      <c r="L912" s="11"/>
      <c r="M912" s="3"/>
    </row>
    <row r="913" spans="1:13" s="55" customFormat="1" x14ac:dyDescent="0.25">
      <c r="A913" s="12"/>
      <c r="B913" s="12"/>
      <c r="C913" s="12"/>
      <c r="D913" s="95"/>
      <c r="E913" s="12"/>
      <c r="F913" s="103"/>
      <c r="G913" s="11"/>
      <c r="H913" s="247"/>
      <c r="I913" s="11"/>
      <c r="J913" s="11"/>
      <c r="K913" s="11"/>
      <c r="L913" s="11"/>
      <c r="M913" s="3"/>
    </row>
    <row r="914" spans="1:13" s="55" customFormat="1" x14ac:dyDescent="0.25">
      <c r="A914" s="12"/>
      <c r="B914" s="12"/>
      <c r="C914" s="12"/>
      <c r="D914" s="95"/>
      <c r="E914" s="12"/>
      <c r="F914" s="103"/>
      <c r="G914" s="11"/>
      <c r="H914" s="247"/>
      <c r="I914" s="11"/>
      <c r="J914" s="11"/>
      <c r="K914" s="11"/>
      <c r="L914" s="11"/>
      <c r="M914" s="3"/>
    </row>
    <row r="915" spans="1:13" s="55" customFormat="1" x14ac:dyDescent="0.25">
      <c r="A915" s="12"/>
      <c r="B915" s="12"/>
      <c r="C915" s="12"/>
      <c r="D915" s="95"/>
      <c r="E915" s="12"/>
      <c r="F915" s="103"/>
      <c r="G915" s="11"/>
      <c r="H915" s="247"/>
      <c r="I915" s="11"/>
      <c r="J915" s="11"/>
      <c r="K915" s="11"/>
      <c r="L915" s="11"/>
      <c r="M915" s="3"/>
    </row>
    <row r="916" spans="1:13" s="55" customFormat="1" x14ac:dyDescent="0.25">
      <c r="A916" s="12"/>
      <c r="B916" s="12"/>
      <c r="C916" s="12"/>
      <c r="D916" s="95"/>
      <c r="E916" s="12"/>
      <c r="F916" s="103"/>
      <c r="G916" s="11"/>
      <c r="H916" s="247"/>
      <c r="I916" s="11"/>
      <c r="J916" s="11"/>
      <c r="K916" s="11"/>
      <c r="L916" s="11"/>
      <c r="M916" s="3"/>
    </row>
    <row r="917" spans="1:13" s="55" customFormat="1" x14ac:dyDescent="0.25">
      <c r="A917" s="12"/>
      <c r="B917" s="12"/>
      <c r="C917" s="12"/>
      <c r="D917" s="95"/>
      <c r="E917" s="12"/>
      <c r="F917" s="103"/>
      <c r="G917" s="11"/>
      <c r="H917" s="247"/>
      <c r="I917" s="11"/>
      <c r="J917" s="11"/>
      <c r="K917" s="11"/>
      <c r="L917" s="11"/>
      <c r="M917" s="3"/>
    </row>
    <row r="918" spans="1:13" s="55" customFormat="1" x14ac:dyDescent="0.25">
      <c r="A918" s="12"/>
      <c r="B918" s="12"/>
      <c r="C918" s="12"/>
      <c r="D918" s="95"/>
      <c r="E918" s="12"/>
      <c r="F918" s="103"/>
      <c r="G918" s="11"/>
      <c r="H918" s="247"/>
      <c r="I918" s="11"/>
      <c r="J918" s="11"/>
      <c r="K918" s="11"/>
      <c r="L918" s="11"/>
      <c r="M918" s="3"/>
    </row>
    <row r="919" spans="1:13" s="55" customFormat="1" x14ac:dyDescent="0.25">
      <c r="A919" s="12"/>
      <c r="B919" s="12"/>
      <c r="C919" s="12"/>
      <c r="D919" s="95"/>
      <c r="E919" s="12"/>
      <c r="F919" s="103"/>
      <c r="G919" s="11"/>
      <c r="H919" s="247"/>
      <c r="I919" s="11"/>
      <c r="J919" s="11"/>
      <c r="K919" s="11"/>
      <c r="L919" s="11"/>
      <c r="M919" s="3"/>
    </row>
    <row r="920" spans="1:13" s="55" customFormat="1" x14ac:dyDescent="0.25">
      <c r="A920" s="12"/>
      <c r="B920" s="12"/>
      <c r="C920" s="12"/>
      <c r="D920" s="95"/>
      <c r="E920" s="12"/>
      <c r="F920" s="103"/>
      <c r="G920" s="11"/>
      <c r="H920" s="247"/>
      <c r="I920" s="11"/>
      <c r="J920" s="11"/>
      <c r="K920" s="11"/>
      <c r="L920" s="11"/>
      <c r="M920" s="3"/>
    </row>
    <row r="921" spans="1:13" s="55" customFormat="1" x14ac:dyDescent="0.25">
      <c r="A921" s="12"/>
      <c r="B921" s="12"/>
      <c r="C921" s="12"/>
      <c r="D921" s="95"/>
      <c r="E921" s="12"/>
      <c r="F921" s="103"/>
      <c r="G921" s="11"/>
      <c r="H921" s="247"/>
      <c r="I921" s="11"/>
      <c r="J921" s="11"/>
      <c r="K921" s="11"/>
      <c r="L921" s="11"/>
      <c r="M921" s="3"/>
    </row>
    <row r="922" spans="1:13" s="55" customFormat="1" x14ac:dyDescent="0.25">
      <c r="A922" s="12"/>
      <c r="B922" s="12"/>
      <c r="C922" s="12"/>
      <c r="D922" s="95"/>
      <c r="E922" s="12"/>
      <c r="F922" s="103"/>
      <c r="G922" s="11"/>
      <c r="H922" s="247"/>
      <c r="I922" s="11"/>
      <c r="J922" s="11"/>
      <c r="K922" s="11"/>
      <c r="L922" s="11"/>
      <c r="M922" s="3"/>
    </row>
    <row r="923" spans="1:13" s="55" customFormat="1" x14ac:dyDescent="0.25">
      <c r="A923" s="12"/>
      <c r="B923" s="12"/>
      <c r="C923" s="12"/>
      <c r="D923" s="95"/>
      <c r="E923" s="12"/>
      <c r="F923" s="103"/>
      <c r="G923" s="11"/>
      <c r="H923" s="247"/>
      <c r="I923" s="11"/>
      <c r="J923" s="11"/>
      <c r="K923" s="11"/>
      <c r="L923" s="11"/>
      <c r="M923" s="3"/>
    </row>
    <row r="924" spans="1:13" s="55" customFormat="1" x14ac:dyDescent="0.25">
      <c r="A924" s="12"/>
      <c r="B924" s="12"/>
      <c r="C924" s="12"/>
      <c r="D924" s="95"/>
      <c r="E924" s="12"/>
      <c r="F924" s="103"/>
      <c r="G924" s="11"/>
      <c r="H924" s="247"/>
      <c r="I924" s="11"/>
      <c r="J924" s="11"/>
      <c r="K924" s="11"/>
      <c r="L924" s="11"/>
      <c r="M924" s="3"/>
    </row>
    <row r="925" spans="1:13" s="55" customFormat="1" x14ac:dyDescent="0.25">
      <c r="A925" s="12"/>
      <c r="B925" s="12"/>
      <c r="C925" s="12"/>
      <c r="D925" s="95"/>
      <c r="E925" s="12"/>
      <c r="F925" s="103"/>
      <c r="G925" s="11"/>
      <c r="H925" s="247"/>
      <c r="I925" s="11"/>
      <c r="J925" s="11"/>
      <c r="K925" s="11"/>
      <c r="L925" s="11"/>
      <c r="M925" s="3"/>
    </row>
    <row r="926" spans="1:13" s="55" customFormat="1" x14ac:dyDescent="0.25">
      <c r="A926" s="12"/>
      <c r="B926" s="12"/>
      <c r="C926" s="12"/>
      <c r="D926" s="95"/>
      <c r="E926" s="12"/>
      <c r="F926" s="103"/>
      <c r="G926" s="11"/>
      <c r="H926" s="247"/>
      <c r="I926" s="11"/>
      <c r="J926" s="11"/>
      <c r="K926" s="11"/>
      <c r="L926" s="11"/>
      <c r="M926" s="3"/>
    </row>
    <row r="927" spans="1:13" s="55" customFormat="1" x14ac:dyDescent="0.25">
      <c r="A927" s="12"/>
      <c r="B927" s="12"/>
      <c r="C927" s="12"/>
      <c r="D927" s="95"/>
      <c r="E927" s="12"/>
      <c r="F927" s="103"/>
      <c r="G927" s="11"/>
      <c r="H927" s="247"/>
      <c r="I927" s="11"/>
      <c r="J927" s="11"/>
      <c r="K927" s="11"/>
      <c r="L927" s="11"/>
      <c r="M927" s="3"/>
    </row>
    <row r="928" spans="1:13" s="55" customFormat="1" x14ac:dyDescent="0.25">
      <c r="A928" s="12"/>
      <c r="B928" s="12"/>
      <c r="C928" s="12"/>
      <c r="D928" s="95"/>
      <c r="E928" s="12"/>
      <c r="F928" s="103"/>
      <c r="G928" s="11"/>
      <c r="H928" s="247"/>
      <c r="I928" s="11"/>
      <c r="J928" s="11"/>
      <c r="K928" s="11"/>
      <c r="L928" s="11"/>
      <c r="M928" s="3"/>
    </row>
    <row r="929" spans="1:13" s="55" customFormat="1" x14ac:dyDescent="0.25">
      <c r="A929" s="12"/>
      <c r="B929" s="12"/>
      <c r="C929" s="12"/>
      <c r="D929" s="95"/>
      <c r="E929" s="12"/>
      <c r="F929" s="103"/>
      <c r="G929" s="11"/>
      <c r="H929" s="247"/>
      <c r="I929" s="11"/>
      <c r="J929" s="11"/>
      <c r="K929" s="11"/>
      <c r="L929" s="11"/>
      <c r="M929" s="3"/>
    </row>
    <row r="930" spans="1:13" s="55" customFormat="1" x14ac:dyDescent="0.25">
      <c r="A930" s="12"/>
      <c r="B930" s="12"/>
      <c r="C930" s="12"/>
      <c r="D930" s="95"/>
      <c r="E930" s="12"/>
      <c r="F930" s="103"/>
      <c r="G930" s="11"/>
      <c r="H930" s="247"/>
      <c r="I930" s="11"/>
      <c r="J930" s="11"/>
      <c r="K930" s="11"/>
      <c r="L930" s="11"/>
      <c r="M930" s="3"/>
    </row>
    <row r="931" spans="1:13" s="55" customFormat="1" x14ac:dyDescent="0.25">
      <c r="A931" s="12"/>
      <c r="B931" s="12"/>
      <c r="C931" s="12"/>
      <c r="D931" s="95"/>
      <c r="E931" s="12"/>
      <c r="F931" s="103"/>
      <c r="G931" s="11"/>
      <c r="H931" s="247"/>
      <c r="I931" s="11"/>
      <c r="J931" s="11"/>
      <c r="K931" s="11"/>
      <c r="L931" s="11"/>
      <c r="M931" s="3"/>
    </row>
    <row r="932" spans="1:13" s="55" customFormat="1" x14ac:dyDescent="0.25">
      <c r="A932" s="12"/>
      <c r="B932" s="12"/>
      <c r="C932" s="12"/>
      <c r="D932" s="95"/>
      <c r="E932" s="12"/>
      <c r="F932" s="103"/>
      <c r="G932" s="11"/>
      <c r="H932" s="247"/>
      <c r="I932" s="11"/>
      <c r="J932" s="11"/>
      <c r="K932" s="11"/>
      <c r="L932" s="11"/>
      <c r="M932" s="3"/>
    </row>
    <row r="933" spans="1:13" s="55" customFormat="1" x14ac:dyDescent="0.25">
      <c r="A933" s="12"/>
      <c r="B933" s="12"/>
      <c r="C933" s="12"/>
      <c r="D933" s="95"/>
      <c r="E933" s="12"/>
      <c r="F933" s="103"/>
      <c r="G933" s="11"/>
      <c r="H933" s="247"/>
      <c r="I933" s="11"/>
      <c r="J933" s="11"/>
      <c r="K933" s="11"/>
      <c r="L933" s="11"/>
      <c r="M933" s="3"/>
    </row>
    <row r="934" spans="1:13" s="55" customFormat="1" x14ac:dyDescent="0.25">
      <c r="A934" s="12"/>
      <c r="B934" s="12"/>
      <c r="C934" s="12"/>
      <c r="D934" s="95"/>
      <c r="E934" s="12"/>
      <c r="F934" s="103"/>
      <c r="G934" s="11"/>
      <c r="H934" s="247"/>
      <c r="I934" s="11"/>
      <c r="J934" s="11"/>
      <c r="K934" s="11"/>
      <c r="L934" s="11"/>
      <c r="M934" s="3"/>
    </row>
    <row r="935" spans="1:13" s="55" customFormat="1" x14ac:dyDescent="0.25">
      <c r="A935" s="12"/>
      <c r="B935" s="12"/>
      <c r="C935" s="12"/>
      <c r="D935" s="95"/>
      <c r="E935" s="12"/>
      <c r="F935" s="103"/>
      <c r="G935" s="11"/>
      <c r="H935" s="247"/>
      <c r="I935" s="11"/>
      <c r="J935" s="11"/>
      <c r="K935" s="11"/>
      <c r="L935" s="11"/>
      <c r="M935" s="3"/>
    </row>
    <row r="936" spans="1:13" s="55" customFormat="1" x14ac:dyDescent="0.25">
      <c r="A936" s="12"/>
      <c r="B936" s="12"/>
      <c r="C936" s="12"/>
      <c r="D936" s="95"/>
      <c r="E936" s="12"/>
      <c r="F936" s="103"/>
      <c r="G936" s="11"/>
      <c r="H936" s="247"/>
      <c r="I936" s="11"/>
      <c r="J936" s="11"/>
      <c r="K936" s="11"/>
      <c r="L936" s="11"/>
      <c r="M936" s="3"/>
    </row>
    <row r="937" spans="1:13" s="55" customFormat="1" x14ac:dyDescent="0.25">
      <c r="A937" s="12"/>
      <c r="B937" s="12"/>
      <c r="C937" s="12"/>
      <c r="D937" s="95"/>
      <c r="E937" s="12"/>
      <c r="F937" s="103"/>
      <c r="G937" s="11"/>
      <c r="H937" s="247"/>
      <c r="I937" s="11"/>
      <c r="J937" s="11"/>
      <c r="K937" s="11"/>
      <c r="L937" s="11"/>
      <c r="M937" s="3"/>
    </row>
    <row r="938" spans="1:13" s="55" customFormat="1" x14ac:dyDescent="0.25">
      <c r="A938" s="12"/>
      <c r="B938" s="12"/>
      <c r="C938" s="12"/>
      <c r="D938" s="95"/>
      <c r="E938" s="12"/>
      <c r="F938" s="103"/>
      <c r="G938" s="11"/>
      <c r="H938" s="247"/>
      <c r="I938" s="11"/>
      <c r="J938" s="11"/>
      <c r="K938" s="11"/>
      <c r="L938" s="11"/>
      <c r="M938" s="3"/>
    </row>
    <row r="939" spans="1:13" s="55" customFormat="1" x14ac:dyDescent="0.25">
      <c r="A939" s="12"/>
      <c r="B939" s="12"/>
      <c r="C939" s="12"/>
      <c r="D939" s="95"/>
      <c r="E939" s="12"/>
      <c r="F939" s="103"/>
      <c r="G939" s="11"/>
      <c r="H939" s="247"/>
      <c r="I939" s="11"/>
      <c r="J939" s="11"/>
      <c r="K939" s="11"/>
      <c r="L939" s="11"/>
      <c r="M939" s="3"/>
    </row>
    <row r="940" spans="1:13" s="55" customFormat="1" x14ac:dyDescent="0.25">
      <c r="A940" s="12"/>
      <c r="B940" s="12"/>
      <c r="C940" s="12"/>
      <c r="D940" s="95"/>
      <c r="E940" s="12"/>
      <c r="F940" s="103"/>
      <c r="G940" s="11"/>
      <c r="H940" s="247"/>
      <c r="I940" s="11"/>
      <c r="J940" s="11"/>
      <c r="K940" s="11"/>
      <c r="L940" s="11"/>
      <c r="M940" s="3"/>
    </row>
    <row r="941" spans="1:13" s="55" customFormat="1" x14ac:dyDescent="0.25">
      <c r="A941" s="12"/>
      <c r="B941" s="12"/>
      <c r="C941" s="12"/>
      <c r="D941" s="95"/>
      <c r="E941" s="12"/>
      <c r="F941" s="103"/>
      <c r="G941" s="11"/>
      <c r="H941" s="247"/>
      <c r="I941" s="11"/>
      <c r="J941" s="11"/>
      <c r="K941" s="11"/>
      <c r="L941" s="11"/>
      <c r="M941" s="3"/>
    </row>
    <row r="942" spans="1:13" s="55" customFormat="1" x14ac:dyDescent="0.25">
      <c r="A942" s="12"/>
      <c r="B942" s="12"/>
      <c r="C942" s="12"/>
      <c r="D942" s="95"/>
      <c r="E942" s="12"/>
      <c r="F942" s="103"/>
      <c r="G942" s="11"/>
      <c r="H942" s="247"/>
      <c r="I942" s="11"/>
      <c r="J942" s="11"/>
      <c r="K942" s="11"/>
      <c r="L942" s="11"/>
      <c r="M942" s="3"/>
    </row>
    <row r="943" spans="1:13" s="55" customFormat="1" x14ac:dyDescent="0.25">
      <c r="A943" s="12"/>
      <c r="B943" s="12"/>
      <c r="C943" s="12"/>
      <c r="D943" s="95"/>
      <c r="E943" s="12"/>
      <c r="F943" s="103"/>
      <c r="G943" s="11"/>
      <c r="H943" s="247"/>
      <c r="I943" s="11"/>
      <c r="J943" s="11"/>
      <c r="K943" s="11"/>
      <c r="L943" s="11"/>
      <c r="M943" s="3"/>
    </row>
    <row r="944" spans="1:13" s="55" customFormat="1" x14ac:dyDescent="0.25">
      <c r="A944" s="12"/>
      <c r="B944" s="12"/>
      <c r="C944" s="12"/>
      <c r="D944" s="95"/>
      <c r="E944" s="12"/>
      <c r="F944" s="103"/>
      <c r="G944" s="11"/>
      <c r="H944" s="247"/>
      <c r="I944" s="11"/>
      <c r="J944" s="11"/>
      <c r="K944" s="11"/>
      <c r="L944" s="11"/>
      <c r="M944" s="3"/>
    </row>
    <row r="945" spans="1:13" s="55" customFormat="1" x14ac:dyDescent="0.25">
      <c r="A945" s="12"/>
      <c r="B945" s="12"/>
      <c r="C945" s="12"/>
      <c r="D945" s="95"/>
      <c r="E945" s="12"/>
      <c r="F945" s="103"/>
      <c r="G945" s="11"/>
      <c r="H945" s="247"/>
      <c r="I945" s="11"/>
      <c r="J945" s="11"/>
      <c r="K945" s="11"/>
      <c r="L945" s="11"/>
      <c r="M945" s="3"/>
    </row>
    <row r="946" spans="1:13" s="55" customFormat="1" x14ac:dyDescent="0.25">
      <c r="A946" s="12"/>
      <c r="B946" s="12"/>
      <c r="C946" s="12"/>
      <c r="D946" s="95"/>
      <c r="E946" s="12"/>
      <c r="F946" s="103"/>
      <c r="G946" s="11"/>
      <c r="H946" s="247"/>
      <c r="I946" s="11"/>
      <c r="J946" s="11"/>
      <c r="K946" s="11"/>
      <c r="L946" s="11"/>
      <c r="M946" s="3"/>
    </row>
    <row r="947" spans="1:13" s="55" customFormat="1" x14ac:dyDescent="0.25">
      <c r="A947" s="12"/>
      <c r="B947" s="12"/>
      <c r="C947" s="12"/>
      <c r="D947" s="95"/>
      <c r="E947" s="12"/>
      <c r="F947" s="103"/>
      <c r="G947" s="11"/>
      <c r="H947" s="247"/>
      <c r="I947" s="11"/>
      <c r="J947" s="11"/>
      <c r="K947" s="11"/>
      <c r="L947" s="11"/>
      <c r="M947" s="3"/>
    </row>
    <row r="948" spans="1:13" s="55" customFormat="1" x14ac:dyDescent="0.25">
      <c r="A948" s="12"/>
      <c r="B948" s="12"/>
      <c r="C948" s="12"/>
      <c r="D948" s="95"/>
      <c r="E948" s="12"/>
      <c r="F948" s="103"/>
      <c r="G948" s="11"/>
      <c r="H948" s="247"/>
      <c r="I948" s="11"/>
      <c r="J948" s="11"/>
      <c r="K948" s="11"/>
      <c r="L948" s="11"/>
      <c r="M948" s="3"/>
    </row>
    <row r="949" spans="1:13" s="55" customFormat="1" x14ac:dyDescent="0.25">
      <c r="A949" s="12"/>
      <c r="B949" s="12"/>
      <c r="C949" s="12"/>
      <c r="D949" s="95"/>
      <c r="E949" s="12"/>
      <c r="F949" s="103"/>
      <c r="G949" s="11"/>
      <c r="H949" s="247"/>
      <c r="I949" s="11"/>
      <c r="J949" s="11"/>
      <c r="K949" s="11"/>
      <c r="L949" s="11"/>
      <c r="M949" s="3"/>
    </row>
    <row r="950" spans="1:13" s="55" customFormat="1" x14ac:dyDescent="0.25">
      <c r="A950" s="12"/>
      <c r="B950" s="12"/>
      <c r="C950" s="12"/>
      <c r="D950" s="95"/>
      <c r="E950" s="12"/>
      <c r="F950" s="103"/>
      <c r="G950" s="11"/>
      <c r="H950" s="247"/>
      <c r="I950" s="11"/>
      <c r="J950" s="11"/>
      <c r="K950" s="11"/>
      <c r="L950" s="11"/>
      <c r="M950" s="3"/>
    </row>
    <row r="951" spans="1:13" s="55" customFormat="1" x14ac:dyDescent="0.25">
      <c r="A951" s="12"/>
      <c r="B951" s="12"/>
      <c r="C951" s="12"/>
      <c r="D951" s="95"/>
      <c r="E951" s="12"/>
      <c r="F951" s="103"/>
      <c r="G951" s="11"/>
      <c r="H951" s="247"/>
      <c r="I951" s="11"/>
      <c r="J951" s="11"/>
      <c r="K951" s="11"/>
      <c r="L951" s="11"/>
      <c r="M951" s="3"/>
    </row>
    <row r="952" spans="1:13" s="55" customFormat="1" x14ac:dyDescent="0.25">
      <c r="A952" s="12"/>
      <c r="B952" s="12"/>
      <c r="C952" s="12"/>
      <c r="D952" s="95"/>
      <c r="E952" s="12"/>
      <c r="F952" s="103"/>
      <c r="G952" s="11"/>
      <c r="H952" s="247"/>
      <c r="I952" s="11"/>
      <c r="J952" s="11"/>
      <c r="K952" s="11"/>
      <c r="L952" s="11"/>
      <c r="M952" s="3"/>
    </row>
    <row r="953" spans="1:13" s="55" customFormat="1" x14ac:dyDescent="0.25">
      <c r="A953" s="12"/>
      <c r="B953" s="12"/>
      <c r="C953" s="12"/>
      <c r="D953" s="95"/>
      <c r="E953" s="12"/>
      <c r="F953" s="103"/>
      <c r="G953" s="11"/>
      <c r="H953" s="247"/>
      <c r="I953" s="11"/>
      <c r="J953" s="11"/>
      <c r="K953" s="11"/>
      <c r="L953" s="11"/>
      <c r="M953" s="3"/>
    </row>
    <row r="954" spans="1:13" s="55" customFormat="1" x14ac:dyDescent="0.25">
      <c r="A954" s="12"/>
      <c r="B954" s="12"/>
      <c r="C954" s="12"/>
      <c r="D954" s="95"/>
      <c r="E954" s="12"/>
      <c r="F954" s="103"/>
      <c r="G954" s="11"/>
      <c r="H954" s="247"/>
      <c r="I954" s="11"/>
      <c r="J954" s="11"/>
      <c r="K954" s="11"/>
      <c r="L954" s="11"/>
      <c r="M954" s="3"/>
    </row>
    <row r="955" spans="1:13" s="55" customFormat="1" x14ac:dyDescent="0.25">
      <c r="A955" s="12"/>
      <c r="B955" s="12"/>
      <c r="C955" s="12"/>
      <c r="D955" s="95"/>
      <c r="E955" s="12"/>
      <c r="F955" s="103"/>
      <c r="G955" s="11"/>
      <c r="H955" s="247"/>
      <c r="I955" s="11"/>
      <c r="J955" s="11"/>
      <c r="K955" s="11"/>
      <c r="L955" s="11"/>
      <c r="M955" s="3"/>
    </row>
    <row r="956" spans="1:13" s="55" customFormat="1" x14ac:dyDescent="0.25">
      <c r="A956" s="12"/>
      <c r="B956" s="12"/>
      <c r="C956" s="12"/>
      <c r="D956" s="95"/>
      <c r="E956" s="12"/>
      <c r="F956" s="103"/>
      <c r="G956" s="11"/>
      <c r="H956" s="247"/>
      <c r="I956" s="11"/>
      <c r="J956" s="11"/>
      <c r="K956" s="11"/>
      <c r="L956" s="11"/>
      <c r="M956" s="3"/>
    </row>
    <row r="957" spans="1:13" s="55" customFormat="1" x14ac:dyDescent="0.25">
      <c r="A957" s="12"/>
      <c r="B957" s="12"/>
      <c r="C957" s="12"/>
      <c r="D957" s="95"/>
      <c r="E957" s="12"/>
      <c r="F957" s="103"/>
      <c r="G957" s="11"/>
      <c r="H957" s="247"/>
      <c r="I957" s="11"/>
      <c r="J957" s="11"/>
      <c r="K957" s="11"/>
      <c r="L957" s="11"/>
      <c r="M957" s="3"/>
    </row>
    <row r="958" spans="1:13" s="55" customFormat="1" x14ac:dyDescent="0.25">
      <c r="A958" s="12"/>
      <c r="B958" s="12"/>
      <c r="C958" s="12"/>
      <c r="D958" s="95"/>
      <c r="E958" s="12"/>
      <c r="F958" s="103"/>
      <c r="G958" s="11"/>
      <c r="H958" s="247"/>
      <c r="I958" s="11"/>
      <c r="J958" s="11"/>
      <c r="K958" s="11"/>
      <c r="L958" s="11"/>
      <c r="M958" s="3"/>
    </row>
    <row r="959" spans="1:13" s="55" customFormat="1" x14ac:dyDescent="0.25">
      <c r="A959" s="12"/>
      <c r="B959" s="12"/>
      <c r="C959" s="12"/>
      <c r="D959" s="95"/>
      <c r="E959" s="12"/>
      <c r="F959" s="103"/>
      <c r="G959" s="11"/>
      <c r="H959" s="247"/>
      <c r="I959" s="11"/>
      <c r="J959" s="11"/>
      <c r="K959" s="11"/>
      <c r="L959" s="11"/>
      <c r="M959" s="3"/>
    </row>
    <row r="960" spans="1:13" s="55" customFormat="1" x14ac:dyDescent="0.25">
      <c r="A960" s="12"/>
      <c r="B960" s="12"/>
      <c r="C960" s="12"/>
      <c r="D960" s="95"/>
      <c r="E960" s="12"/>
      <c r="F960" s="103"/>
      <c r="G960" s="11"/>
      <c r="H960" s="247"/>
      <c r="I960" s="11"/>
      <c r="J960" s="11"/>
      <c r="K960" s="11"/>
      <c r="L960" s="11"/>
      <c r="M960" s="3"/>
    </row>
    <row r="961" spans="1:13" s="55" customFormat="1" x14ac:dyDescent="0.25">
      <c r="A961" s="12"/>
      <c r="B961" s="12"/>
      <c r="C961" s="12"/>
      <c r="D961" s="95"/>
      <c r="E961" s="12"/>
      <c r="F961" s="103"/>
      <c r="G961" s="11"/>
      <c r="H961" s="247"/>
      <c r="I961" s="11"/>
      <c r="J961" s="11"/>
      <c r="K961" s="11"/>
      <c r="L961" s="11"/>
      <c r="M961" s="3"/>
    </row>
    <row r="962" spans="1:13" s="55" customFormat="1" x14ac:dyDescent="0.25">
      <c r="A962" s="12"/>
      <c r="B962" s="12"/>
      <c r="C962" s="12"/>
      <c r="D962" s="95"/>
      <c r="E962" s="12"/>
      <c r="F962" s="103"/>
      <c r="G962" s="11"/>
      <c r="H962" s="247"/>
      <c r="I962" s="11"/>
      <c r="J962" s="11"/>
      <c r="K962" s="11"/>
      <c r="L962" s="11"/>
      <c r="M962" s="3"/>
    </row>
    <row r="963" spans="1:13" s="55" customFormat="1" x14ac:dyDescent="0.25">
      <c r="A963" s="12"/>
      <c r="B963" s="12"/>
      <c r="C963" s="12"/>
      <c r="D963" s="95"/>
      <c r="E963" s="12"/>
      <c r="F963" s="103"/>
      <c r="G963" s="11"/>
      <c r="H963" s="247"/>
      <c r="I963" s="11"/>
      <c r="J963" s="11"/>
      <c r="K963" s="11"/>
      <c r="L963" s="11"/>
      <c r="M963" s="3"/>
    </row>
    <row r="964" spans="1:13" s="55" customFormat="1" x14ac:dyDescent="0.25">
      <c r="A964" s="12"/>
      <c r="B964" s="12"/>
      <c r="C964" s="12"/>
      <c r="D964" s="95"/>
      <c r="E964" s="12"/>
      <c r="F964" s="103"/>
      <c r="G964" s="11"/>
      <c r="H964" s="247"/>
      <c r="I964" s="11"/>
      <c r="J964" s="11"/>
      <c r="K964" s="11"/>
      <c r="L964" s="11"/>
      <c r="M964" s="3"/>
    </row>
    <row r="965" spans="1:13" s="55" customFormat="1" x14ac:dyDescent="0.25">
      <c r="A965" s="12"/>
      <c r="B965" s="12"/>
      <c r="C965" s="12"/>
      <c r="D965" s="95"/>
      <c r="E965" s="12"/>
      <c r="F965" s="103"/>
      <c r="G965" s="11"/>
      <c r="H965" s="247"/>
      <c r="I965" s="11"/>
      <c r="J965" s="11"/>
      <c r="K965" s="11"/>
      <c r="L965" s="11"/>
      <c r="M965" s="3"/>
    </row>
    <row r="966" spans="1:13" s="55" customFormat="1" x14ac:dyDescent="0.25">
      <c r="A966" s="12"/>
      <c r="B966" s="12"/>
      <c r="C966" s="12"/>
      <c r="D966" s="95"/>
      <c r="E966" s="12"/>
      <c r="F966" s="103"/>
      <c r="G966" s="11"/>
      <c r="H966" s="247"/>
      <c r="I966" s="11"/>
      <c r="J966" s="11"/>
      <c r="K966" s="11"/>
      <c r="L966" s="11"/>
      <c r="M966" s="3"/>
    </row>
    <row r="967" spans="1:13" s="55" customFormat="1" x14ac:dyDescent="0.25">
      <c r="A967" s="12"/>
      <c r="B967" s="12"/>
      <c r="C967" s="12"/>
      <c r="D967" s="95"/>
      <c r="E967" s="12"/>
      <c r="F967" s="103"/>
      <c r="G967" s="11"/>
      <c r="H967" s="247"/>
      <c r="I967" s="11"/>
      <c r="J967" s="11"/>
      <c r="K967" s="11"/>
      <c r="L967" s="11"/>
      <c r="M967" s="3"/>
    </row>
    <row r="968" spans="1:13" s="55" customFormat="1" x14ac:dyDescent="0.25">
      <c r="A968" s="12"/>
      <c r="B968" s="12"/>
      <c r="C968" s="12"/>
      <c r="D968" s="95"/>
      <c r="E968" s="12"/>
      <c r="F968" s="103"/>
      <c r="G968" s="11"/>
      <c r="H968" s="247"/>
      <c r="I968" s="11"/>
      <c r="J968" s="11"/>
      <c r="K968" s="11"/>
      <c r="L968" s="11"/>
      <c r="M968" s="3"/>
    </row>
    <row r="969" spans="1:13" s="55" customFormat="1" x14ac:dyDescent="0.25">
      <c r="A969" s="12"/>
      <c r="B969" s="12"/>
      <c r="C969" s="12"/>
      <c r="D969" s="95"/>
      <c r="E969" s="12"/>
      <c r="F969" s="103"/>
      <c r="G969" s="11"/>
      <c r="H969" s="247"/>
      <c r="I969" s="11"/>
      <c r="J969" s="11"/>
      <c r="K969" s="11"/>
      <c r="L969" s="11"/>
      <c r="M969" s="3"/>
    </row>
    <row r="970" spans="1:13" s="55" customFormat="1" x14ac:dyDescent="0.25">
      <c r="A970" s="12"/>
      <c r="B970" s="12"/>
      <c r="C970" s="12"/>
      <c r="D970" s="95"/>
      <c r="E970" s="12"/>
      <c r="F970" s="103"/>
      <c r="G970" s="11"/>
      <c r="H970" s="247"/>
      <c r="I970" s="11"/>
      <c r="J970" s="11"/>
      <c r="K970" s="11"/>
      <c r="L970" s="11"/>
      <c r="M970" s="3"/>
    </row>
    <row r="971" spans="1:13" s="55" customFormat="1" x14ac:dyDescent="0.25">
      <c r="A971" s="12"/>
      <c r="B971" s="12"/>
      <c r="C971" s="12"/>
      <c r="D971" s="95"/>
      <c r="E971" s="12"/>
      <c r="F971" s="103"/>
      <c r="G971" s="11"/>
      <c r="H971" s="247"/>
      <c r="I971" s="11"/>
      <c r="J971" s="11"/>
      <c r="K971" s="11"/>
      <c r="L971" s="11"/>
      <c r="M971" s="3"/>
    </row>
    <row r="972" spans="1:13" s="55" customFormat="1" x14ac:dyDescent="0.25">
      <c r="A972" s="12"/>
      <c r="B972" s="12"/>
      <c r="C972" s="12"/>
      <c r="D972" s="95"/>
      <c r="E972" s="12"/>
      <c r="F972" s="103"/>
      <c r="G972" s="11"/>
      <c r="H972" s="247"/>
      <c r="I972" s="11"/>
      <c r="J972" s="11"/>
      <c r="K972" s="11"/>
      <c r="L972" s="11"/>
      <c r="M972" s="3"/>
    </row>
    <row r="973" spans="1:13" s="55" customFormat="1" x14ac:dyDescent="0.25">
      <c r="A973" s="12"/>
      <c r="B973" s="12"/>
      <c r="C973" s="12"/>
      <c r="D973" s="95"/>
      <c r="E973" s="12"/>
      <c r="F973" s="103"/>
      <c r="G973" s="11"/>
      <c r="H973" s="247"/>
      <c r="I973" s="11"/>
      <c r="J973" s="11"/>
      <c r="K973" s="11"/>
      <c r="L973" s="11"/>
      <c r="M973" s="3"/>
    </row>
    <row r="974" spans="1:13" s="55" customFormat="1" x14ac:dyDescent="0.25">
      <c r="A974" s="12"/>
      <c r="B974" s="12"/>
      <c r="C974" s="12"/>
      <c r="D974" s="95"/>
      <c r="E974" s="12"/>
      <c r="F974" s="103"/>
      <c r="G974" s="11"/>
      <c r="H974" s="247"/>
      <c r="I974" s="11"/>
      <c r="J974" s="11"/>
      <c r="K974" s="11"/>
      <c r="L974" s="11"/>
      <c r="M974" s="3"/>
    </row>
    <row r="975" spans="1:13" s="55" customFormat="1" x14ac:dyDescent="0.25">
      <c r="A975" s="12"/>
      <c r="B975" s="12"/>
      <c r="C975" s="12"/>
      <c r="D975" s="95"/>
      <c r="E975" s="12"/>
      <c r="F975" s="103"/>
      <c r="G975" s="11"/>
      <c r="H975" s="247"/>
      <c r="I975" s="11"/>
      <c r="J975" s="11"/>
      <c r="K975" s="11"/>
      <c r="L975" s="11"/>
      <c r="M975" s="3"/>
    </row>
    <row r="976" spans="1:13" s="55" customFormat="1" x14ac:dyDescent="0.25">
      <c r="A976" s="12"/>
      <c r="B976" s="12"/>
      <c r="C976" s="12"/>
      <c r="D976" s="95"/>
      <c r="E976" s="12"/>
      <c r="F976" s="103"/>
      <c r="G976" s="11"/>
      <c r="H976" s="247"/>
      <c r="I976" s="11"/>
      <c r="J976" s="11"/>
      <c r="K976" s="11"/>
      <c r="L976" s="11"/>
      <c r="M976" s="3"/>
    </row>
    <row r="977" spans="1:13" s="55" customFormat="1" x14ac:dyDescent="0.25">
      <c r="A977" s="12"/>
      <c r="B977" s="12"/>
      <c r="C977" s="12"/>
      <c r="D977" s="95"/>
      <c r="E977" s="12"/>
      <c r="F977" s="103"/>
      <c r="G977" s="11"/>
      <c r="H977" s="247"/>
      <c r="I977" s="11"/>
      <c r="J977" s="11"/>
      <c r="K977" s="11"/>
      <c r="L977" s="11"/>
      <c r="M977" s="3"/>
    </row>
    <row r="978" spans="1:13" s="55" customFormat="1" x14ac:dyDescent="0.25">
      <c r="A978" s="12"/>
      <c r="B978" s="12"/>
      <c r="C978" s="12"/>
      <c r="D978" s="95"/>
      <c r="E978" s="12"/>
      <c r="F978" s="103"/>
      <c r="G978" s="11"/>
      <c r="H978" s="247"/>
      <c r="I978" s="11"/>
      <c r="J978" s="11"/>
      <c r="K978" s="11"/>
      <c r="L978" s="11"/>
      <c r="M978" s="3"/>
    </row>
    <row r="979" spans="1:13" s="55" customFormat="1" x14ac:dyDescent="0.25">
      <c r="A979" s="12"/>
      <c r="B979" s="12"/>
      <c r="C979" s="12"/>
      <c r="D979" s="95"/>
      <c r="E979" s="12"/>
      <c r="F979" s="103"/>
      <c r="G979" s="11"/>
      <c r="H979" s="247"/>
      <c r="I979" s="11"/>
      <c r="J979" s="11"/>
      <c r="K979" s="11"/>
      <c r="L979" s="11"/>
      <c r="M979" s="3"/>
    </row>
    <row r="980" spans="1:13" s="55" customFormat="1" x14ac:dyDescent="0.25">
      <c r="A980" s="12"/>
      <c r="B980" s="12"/>
      <c r="C980" s="12"/>
      <c r="D980" s="95"/>
      <c r="E980" s="12"/>
      <c r="F980" s="103"/>
      <c r="G980" s="11"/>
      <c r="H980" s="247"/>
      <c r="I980" s="11"/>
      <c r="J980" s="11"/>
      <c r="K980" s="11"/>
      <c r="L980" s="11"/>
      <c r="M980" s="3"/>
    </row>
    <row r="981" spans="1:13" s="55" customFormat="1" x14ac:dyDescent="0.25">
      <c r="A981" s="12"/>
      <c r="B981" s="12"/>
      <c r="C981" s="12"/>
      <c r="D981" s="95"/>
      <c r="E981" s="12"/>
      <c r="F981" s="103"/>
      <c r="G981" s="11"/>
      <c r="H981" s="247"/>
      <c r="I981" s="11"/>
      <c r="J981" s="11"/>
      <c r="K981" s="11"/>
      <c r="L981" s="11"/>
      <c r="M981" s="3"/>
    </row>
    <row r="982" spans="1:13" s="55" customFormat="1" x14ac:dyDescent="0.25">
      <c r="A982" s="12"/>
      <c r="B982" s="12"/>
      <c r="C982" s="12"/>
      <c r="D982" s="95"/>
      <c r="E982" s="12"/>
      <c r="F982" s="103"/>
      <c r="G982" s="11"/>
      <c r="H982" s="247"/>
      <c r="I982" s="11"/>
      <c r="J982" s="11"/>
      <c r="K982" s="11"/>
      <c r="L982" s="11"/>
      <c r="M982" s="3"/>
    </row>
    <row r="983" spans="1:13" s="55" customFormat="1" x14ac:dyDescent="0.25">
      <c r="A983" s="12"/>
      <c r="B983" s="12"/>
      <c r="C983" s="12"/>
      <c r="D983" s="95"/>
      <c r="E983" s="12"/>
      <c r="F983" s="103"/>
      <c r="G983" s="11"/>
      <c r="H983" s="247"/>
      <c r="I983" s="11"/>
      <c r="J983" s="11"/>
      <c r="K983" s="11"/>
      <c r="L983" s="11"/>
      <c r="M983" s="3"/>
    </row>
    <row r="984" spans="1:13" s="55" customFormat="1" x14ac:dyDescent="0.25">
      <c r="A984" s="12"/>
      <c r="B984" s="12"/>
      <c r="C984" s="12"/>
      <c r="D984" s="95"/>
      <c r="E984" s="12"/>
      <c r="F984" s="103"/>
      <c r="G984" s="11"/>
      <c r="H984" s="247"/>
      <c r="I984" s="11"/>
      <c r="J984" s="11"/>
      <c r="K984" s="11"/>
      <c r="L984" s="11"/>
      <c r="M984" s="3"/>
    </row>
    <row r="985" spans="1:13" s="55" customFormat="1" x14ac:dyDescent="0.25">
      <c r="A985" s="12"/>
      <c r="B985" s="12"/>
      <c r="C985" s="12"/>
      <c r="D985" s="95"/>
      <c r="E985" s="12"/>
      <c r="F985" s="103"/>
      <c r="G985" s="11"/>
      <c r="H985" s="247"/>
      <c r="I985" s="11"/>
      <c r="J985" s="11"/>
      <c r="K985" s="11"/>
      <c r="L985" s="11"/>
      <c r="M985" s="3"/>
    </row>
    <row r="986" spans="1:13" s="55" customFormat="1" x14ac:dyDescent="0.25">
      <c r="A986" s="12"/>
      <c r="B986" s="12"/>
      <c r="C986" s="12"/>
      <c r="D986" s="95"/>
      <c r="E986" s="12"/>
      <c r="F986" s="103"/>
      <c r="G986" s="11"/>
      <c r="H986" s="247"/>
      <c r="I986" s="11"/>
      <c r="J986" s="11"/>
      <c r="K986" s="11"/>
      <c r="L986" s="11"/>
      <c r="M986" s="3"/>
    </row>
    <row r="987" spans="1:13" s="55" customFormat="1" x14ac:dyDescent="0.25">
      <c r="A987" s="12"/>
      <c r="B987" s="12"/>
      <c r="C987" s="12"/>
      <c r="D987" s="95"/>
      <c r="E987" s="12"/>
      <c r="F987" s="103"/>
      <c r="G987" s="11"/>
      <c r="H987" s="247"/>
      <c r="I987" s="11"/>
      <c r="J987" s="11"/>
      <c r="K987" s="11"/>
      <c r="L987" s="11"/>
      <c r="M987" s="3"/>
    </row>
    <row r="988" spans="1:13" s="55" customFormat="1" x14ac:dyDescent="0.25">
      <c r="A988" s="12"/>
      <c r="B988" s="12"/>
      <c r="C988" s="12"/>
      <c r="D988" s="95"/>
      <c r="E988" s="12"/>
      <c r="F988" s="103"/>
      <c r="G988" s="11"/>
      <c r="H988" s="247"/>
      <c r="I988" s="11"/>
      <c r="J988" s="11"/>
      <c r="K988" s="11"/>
      <c r="L988" s="11"/>
      <c r="M988" s="3"/>
    </row>
    <row r="989" spans="1:13" s="55" customFormat="1" x14ac:dyDescent="0.25">
      <c r="A989" s="12"/>
      <c r="B989" s="12"/>
      <c r="C989" s="12"/>
      <c r="D989" s="95"/>
      <c r="E989" s="12"/>
      <c r="F989" s="103"/>
      <c r="G989" s="11"/>
      <c r="H989" s="247"/>
      <c r="I989" s="11"/>
      <c r="J989" s="11"/>
      <c r="K989" s="11"/>
      <c r="L989" s="11"/>
      <c r="M989" s="3"/>
    </row>
    <row r="990" spans="1:13" s="55" customFormat="1" x14ac:dyDescent="0.25">
      <c r="A990" s="12"/>
      <c r="B990" s="12"/>
      <c r="C990" s="12"/>
      <c r="D990" s="95"/>
      <c r="E990" s="12"/>
      <c r="F990" s="103"/>
      <c r="G990" s="11"/>
      <c r="H990" s="247"/>
      <c r="I990" s="11"/>
      <c r="J990" s="11"/>
      <c r="K990" s="11"/>
      <c r="L990" s="11"/>
      <c r="M990" s="3"/>
    </row>
    <row r="991" spans="1:13" s="55" customFormat="1" x14ac:dyDescent="0.25">
      <c r="A991" s="12"/>
      <c r="B991" s="12"/>
      <c r="C991" s="12"/>
      <c r="D991" s="95"/>
      <c r="E991" s="12"/>
      <c r="F991" s="103"/>
      <c r="G991" s="11"/>
      <c r="H991" s="247"/>
      <c r="I991" s="11"/>
      <c r="J991" s="11"/>
      <c r="K991" s="11"/>
      <c r="L991" s="11"/>
      <c r="M991" s="3"/>
    </row>
    <row r="992" spans="1:13" s="55" customFormat="1" x14ac:dyDescent="0.25">
      <c r="A992" s="12"/>
      <c r="B992" s="12"/>
      <c r="C992" s="12"/>
      <c r="D992" s="95"/>
      <c r="E992" s="12"/>
      <c r="F992" s="103"/>
      <c r="G992" s="11"/>
      <c r="H992" s="247"/>
      <c r="I992" s="11"/>
      <c r="J992" s="11"/>
      <c r="K992" s="11"/>
      <c r="L992" s="11"/>
      <c r="M992" s="3"/>
    </row>
    <row r="993" spans="1:13" s="55" customFormat="1" x14ac:dyDescent="0.25">
      <c r="A993" s="12"/>
      <c r="B993" s="12"/>
      <c r="C993" s="12"/>
      <c r="D993" s="95"/>
      <c r="E993" s="12"/>
      <c r="F993" s="103"/>
      <c r="G993" s="11"/>
      <c r="H993" s="247"/>
      <c r="I993" s="11"/>
      <c r="J993" s="11"/>
      <c r="K993" s="11"/>
      <c r="L993" s="11"/>
      <c r="M993" s="3"/>
    </row>
    <row r="994" spans="1:13" s="55" customFormat="1" x14ac:dyDescent="0.25">
      <c r="A994" s="12"/>
      <c r="B994" s="12"/>
      <c r="C994" s="12"/>
      <c r="D994" s="95"/>
      <c r="E994" s="12"/>
      <c r="F994" s="103"/>
      <c r="G994" s="11"/>
      <c r="H994" s="247"/>
      <c r="I994" s="11"/>
      <c r="J994" s="11"/>
      <c r="K994" s="11"/>
      <c r="L994" s="11"/>
      <c r="M994" s="3"/>
    </row>
    <row r="995" spans="1:13" s="55" customFormat="1" x14ac:dyDescent="0.25">
      <c r="A995" s="12"/>
      <c r="B995" s="12"/>
      <c r="C995" s="12"/>
      <c r="D995" s="95"/>
      <c r="E995" s="12"/>
      <c r="F995" s="103"/>
      <c r="G995" s="11"/>
      <c r="H995" s="247"/>
      <c r="I995" s="11"/>
      <c r="J995" s="11"/>
      <c r="K995" s="11"/>
      <c r="L995" s="11"/>
      <c r="M995" s="3"/>
    </row>
    <row r="996" spans="1:13" s="55" customFormat="1" x14ac:dyDescent="0.25">
      <c r="A996" s="12"/>
      <c r="B996" s="12"/>
      <c r="C996" s="12"/>
      <c r="D996" s="95"/>
      <c r="E996" s="12"/>
      <c r="F996" s="103"/>
      <c r="G996" s="11"/>
      <c r="H996" s="247"/>
      <c r="I996" s="11"/>
      <c r="J996" s="11"/>
      <c r="K996" s="11"/>
      <c r="L996" s="11"/>
      <c r="M996" s="3"/>
    </row>
    <row r="997" spans="1:13" s="55" customFormat="1" x14ac:dyDescent="0.25">
      <c r="A997" s="12"/>
      <c r="B997" s="12"/>
      <c r="C997" s="12"/>
      <c r="D997" s="95"/>
      <c r="E997" s="12"/>
      <c r="F997" s="103"/>
      <c r="G997" s="11"/>
      <c r="H997" s="247"/>
      <c r="I997" s="11"/>
      <c r="J997" s="11"/>
      <c r="K997" s="11"/>
      <c r="L997" s="11"/>
      <c r="M997" s="3"/>
    </row>
    <row r="998" spans="1:13" s="55" customFormat="1" x14ac:dyDescent="0.25">
      <c r="A998" s="12"/>
      <c r="B998" s="12"/>
      <c r="C998" s="12"/>
      <c r="D998" s="95"/>
      <c r="E998" s="12"/>
      <c r="F998" s="103"/>
      <c r="G998" s="11"/>
      <c r="H998" s="247"/>
      <c r="I998" s="11"/>
      <c r="J998" s="11"/>
      <c r="K998" s="11"/>
      <c r="L998" s="11"/>
      <c r="M998" s="3"/>
    </row>
    <row r="999" spans="1:13" s="55" customFormat="1" x14ac:dyDescent="0.25">
      <c r="A999" s="12"/>
      <c r="B999" s="12"/>
      <c r="C999" s="12"/>
      <c r="D999" s="95"/>
      <c r="E999" s="12"/>
      <c r="F999" s="103"/>
      <c r="G999" s="11"/>
      <c r="H999" s="247"/>
      <c r="I999" s="11"/>
      <c r="J999" s="11"/>
      <c r="K999" s="11"/>
      <c r="L999" s="11"/>
      <c r="M999" s="3"/>
    </row>
    <row r="1000" spans="1:13" s="55" customFormat="1" x14ac:dyDescent="0.25">
      <c r="A1000" s="12"/>
      <c r="B1000" s="12"/>
      <c r="C1000" s="12"/>
      <c r="D1000" s="95"/>
      <c r="E1000" s="12"/>
      <c r="F1000" s="103"/>
      <c r="G1000" s="11"/>
      <c r="H1000" s="247"/>
      <c r="I1000" s="11"/>
      <c r="J1000" s="11"/>
      <c r="K1000" s="11"/>
      <c r="L1000" s="11"/>
      <c r="M1000" s="3"/>
    </row>
    <row r="1001" spans="1:13" s="55" customFormat="1" x14ac:dyDescent="0.25">
      <c r="A1001" s="12"/>
      <c r="B1001" s="12"/>
      <c r="C1001" s="12"/>
      <c r="D1001" s="95"/>
      <c r="E1001" s="12"/>
      <c r="F1001" s="103"/>
      <c r="G1001" s="11"/>
      <c r="H1001" s="247"/>
      <c r="I1001" s="11"/>
      <c r="J1001" s="11"/>
      <c r="K1001" s="11"/>
      <c r="L1001" s="11"/>
      <c r="M1001" s="3"/>
    </row>
    <row r="1002" spans="1:13" s="55" customFormat="1" x14ac:dyDescent="0.25">
      <c r="A1002" s="12"/>
      <c r="B1002" s="12"/>
      <c r="C1002" s="12"/>
      <c r="D1002" s="95"/>
      <c r="E1002" s="12"/>
      <c r="F1002" s="103"/>
      <c r="G1002" s="11"/>
      <c r="H1002" s="247"/>
      <c r="I1002" s="11"/>
      <c r="J1002" s="11"/>
      <c r="K1002" s="11"/>
      <c r="L1002" s="11"/>
      <c r="M1002" s="3"/>
    </row>
    <row r="1003" spans="1:13" s="55" customFormat="1" x14ac:dyDescent="0.25">
      <c r="A1003" s="12"/>
      <c r="B1003" s="12"/>
      <c r="C1003" s="12"/>
      <c r="D1003" s="95"/>
      <c r="E1003" s="12"/>
      <c r="F1003" s="103"/>
      <c r="G1003" s="11"/>
      <c r="H1003" s="247"/>
      <c r="I1003" s="11"/>
      <c r="J1003" s="11"/>
      <c r="K1003" s="11"/>
      <c r="L1003" s="11"/>
      <c r="M1003" s="3"/>
    </row>
    <row r="1004" spans="1:13" s="55" customFormat="1" x14ac:dyDescent="0.25">
      <c r="A1004" s="12"/>
      <c r="B1004" s="12"/>
      <c r="C1004" s="12"/>
      <c r="D1004" s="95"/>
      <c r="E1004" s="12"/>
      <c r="F1004" s="103"/>
      <c r="G1004" s="11"/>
      <c r="H1004" s="247"/>
      <c r="I1004" s="11"/>
      <c r="J1004" s="11"/>
      <c r="K1004" s="11"/>
      <c r="L1004" s="11"/>
      <c r="M1004" s="3"/>
    </row>
    <row r="1005" spans="1:13" s="55" customFormat="1" x14ac:dyDescent="0.25">
      <c r="A1005" s="12"/>
      <c r="B1005" s="12"/>
      <c r="C1005" s="12"/>
      <c r="D1005" s="95"/>
      <c r="E1005" s="12"/>
      <c r="F1005" s="103"/>
      <c r="G1005" s="11"/>
      <c r="H1005" s="247"/>
      <c r="I1005" s="11"/>
      <c r="J1005" s="11"/>
      <c r="K1005" s="11"/>
      <c r="L1005" s="11"/>
      <c r="M1005" s="3"/>
    </row>
    <row r="1006" spans="1:13" s="55" customFormat="1" x14ac:dyDescent="0.25">
      <c r="A1006" s="12"/>
      <c r="B1006" s="12"/>
      <c r="C1006" s="12"/>
      <c r="D1006" s="95"/>
      <c r="E1006" s="12"/>
      <c r="F1006" s="103"/>
      <c r="G1006" s="11"/>
      <c r="H1006" s="247"/>
      <c r="I1006" s="11"/>
      <c r="J1006" s="11"/>
      <c r="K1006" s="11"/>
      <c r="L1006" s="11"/>
      <c r="M1006" s="3"/>
    </row>
    <row r="1007" spans="1:13" s="55" customFormat="1" x14ac:dyDescent="0.25">
      <c r="A1007" s="12"/>
      <c r="B1007" s="12"/>
      <c r="C1007" s="12"/>
      <c r="D1007" s="95"/>
      <c r="E1007" s="12"/>
      <c r="F1007" s="103"/>
      <c r="G1007" s="11"/>
      <c r="H1007" s="247"/>
      <c r="I1007" s="11"/>
      <c r="J1007" s="11"/>
      <c r="K1007" s="11"/>
      <c r="L1007" s="11"/>
      <c r="M1007" s="3"/>
    </row>
    <row r="1008" spans="1:13" s="55" customFormat="1" x14ac:dyDescent="0.25">
      <c r="A1008" s="12"/>
      <c r="B1008" s="12"/>
      <c r="C1008" s="12"/>
      <c r="D1008" s="95"/>
      <c r="E1008" s="12"/>
      <c r="F1008" s="103"/>
      <c r="G1008" s="11"/>
      <c r="H1008" s="247"/>
      <c r="I1008" s="11"/>
      <c r="J1008" s="11"/>
      <c r="K1008" s="11"/>
      <c r="L1008" s="11"/>
      <c r="M1008" s="3"/>
    </row>
    <row r="1009" spans="1:13" s="55" customFormat="1" x14ac:dyDescent="0.25">
      <c r="A1009" s="12"/>
      <c r="B1009" s="12"/>
      <c r="C1009" s="12"/>
      <c r="D1009" s="95"/>
      <c r="E1009" s="12"/>
      <c r="F1009" s="103"/>
      <c r="G1009" s="11"/>
      <c r="H1009" s="247"/>
      <c r="I1009" s="11"/>
      <c r="J1009" s="11"/>
      <c r="K1009" s="11"/>
      <c r="L1009" s="11"/>
      <c r="M1009" s="3"/>
    </row>
    <row r="1010" spans="1:13" s="55" customFormat="1" x14ac:dyDescent="0.25">
      <c r="A1010" s="12"/>
      <c r="B1010" s="12"/>
      <c r="C1010" s="12"/>
      <c r="D1010" s="95"/>
      <c r="E1010" s="12"/>
      <c r="F1010" s="103"/>
      <c r="G1010" s="11"/>
      <c r="H1010" s="247"/>
      <c r="I1010" s="11"/>
      <c r="J1010" s="11"/>
      <c r="K1010" s="11"/>
      <c r="L1010" s="11"/>
      <c r="M1010" s="3"/>
    </row>
    <row r="1011" spans="1:13" s="55" customFormat="1" x14ac:dyDescent="0.25">
      <c r="A1011" s="12"/>
      <c r="B1011" s="12"/>
      <c r="C1011" s="12"/>
      <c r="D1011" s="95"/>
      <c r="E1011" s="12"/>
      <c r="F1011" s="103"/>
      <c r="G1011" s="11"/>
      <c r="H1011" s="247"/>
      <c r="I1011" s="11"/>
      <c r="J1011" s="11"/>
      <c r="K1011" s="11"/>
      <c r="L1011" s="11"/>
      <c r="M1011" s="3"/>
    </row>
    <row r="1012" spans="1:13" s="55" customFormat="1" x14ac:dyDescent="0.25">
      <c r="A1012" s="12"/>
      <c r="B1012" s="12"/>
      <c r="C1012" s="12"/>
      <c r="D1012" s="95"/>
      <c r="E1012" s="12"/>
      <c r="F1012" s="103"/>
      <c r="G1012" s="11"/>
      <c r="H1012" s="247"/>
      <c r="I1012" s="11"/>
      <c r="J1012" s="11"/>
      <c r="K1012" s="11"/>
      <c r="L1012" s="11"/>
      <c r="M1012" s="3"/>
    </row>
    <row r="1013" spans="1:13" s="55" customFormat="1" x14ac:dyDescent="0.25">
      <c r="A1013" s="12"/>
      <c r="B1013" s="12"/>
      <c r="C1013" s="12"/>
      <c r="D1013" s="95"/>
      <c r="E1013" s="12"/>
      <c r="F1013" s="103"/>
      <c r="G1013" s="11"/>
      <c r="H1013" s="247"/>
      <c r="I1013" s="11"/>
      <c r="J1013" s="11"/>
      <c r="K1013" s="11"/>
      <c r="L1013" s="11"/>
      <c r="M1013" s="3"/>
    </row>
    <row r="1014" spans="1:13" s="55" customFormat="1" x14ac:dyDescent="0.25">
      <c r="A1014" s="12"/>
      <c r="B1014" s="12"/>
      <c r="C1014" s="12"/>
      <c r="D1014" s="95"/>
      <c r="E1014" s="12"/>
      <c r="F1014" s="103"/>
      <c r="G1014" s="11"/>
      <c r="H1014" s="247"/>
      <c r="I1014" s="11"/>
      <c r="J1014" s="11"/>
      <c r="K1014" s="11"/>
      <c r="L1014" s="11"/>
      <c r="M1014" s="3"/>
    </row>
    <row r="1015" spans="1:13" s="55" customFormat="1" x14ac:dyDescent="0.25">
      <c r="A1015" s="12"/>
      <c r="B1015" s="12"/>
      <c r="C1015" s="12"/>
      <c r="D1015" s="95"/>
      <c r="E1015" s="12"/>
      <c r="F1015" s="103"/>
      <c r="G1015" s="11"/>
      <c r="H1015" s="247"/>
      <c r="I1015" s="11"/>
      <c r="J1015" s="11"/>
      <c r="K1015" s="11"/>
      <c r="L1015" s="11"/>
      <c r="M1015" s="3"/>
    </row>
    <row r="1016" spans="1:13" s="55" customFormat="1" x14ac:dyDescent="0.25">
      <c r="A1016" s="12"/>
      <c r="B1016" s="12"/>
      <c r="C1016" s="12"/>
      <c r="D1016" s="95"/>
      <c r="E1016" s="12"/>
      <c r="F1016" s="103"/>
      <c r="G1016" s="11"/>
      <c r="H1016" s="247"/>
      <c r="I1016" s="11"/>
      <c r="J1016" s="11"/>
      <c r="K1016" s="11"/>
      <c r="L1016" s="11"/>
      <c r="M1016" s="3"/>
    </row>
    <row r="1017" spans="1:13" s="55" customFormat="1" x14ac:dyDescent="0.25">
      <c r="A1017" s="12"/>
      <c r="B1017" s="12"/>
      <c r="C1017" s="12"/>
      <c r="D1017" s="95"/>
      <c r="E1017" s="12"/>
      <c r="F1017" s="103"/>
      <c r="G1017" s="11"/>
      <c r="H1017" s="247"/>
      <c r="I1017" s="11"/>
      <c r="J1017" s="11"/>
      <c r="K1017" s="11"/>
      <c r="L1017" s="11"/>
      <c r="M1017" s="3"/>
    </row>
    <row r="1018" spans="1:13" s="55" customFormat="1" x14ac:dyDescent="0.25">
      <c r="A1018" s="12"/>
      <c r="B1018" s="12"/>
      <c r="C1018" s="12"/>
      <c r="D1018" s="95"/>
      <c r="E1018" s="12"/>
      <c r="F1018" s="103"/>
      <c r="G1018" s="11"/>
      <c r="H1018" s="247"/>
      <c r="I1018" s="11"/>
      <c r="J1018" s="11"/>
      <c r="K1018" s="11"/>
      <c r="L1018" s="11"/>
      <c r="M1018" s="3"/>
    </row>
    <row r="1019" spans="1:13" s="55" customFormat="1" x14ac:dyDescent="0.25">
      <c r="A1019" s="12"/>
      <c r="B1019" s="12"/>
      <c r="C1019" s="12"/>
      <c r="D1019" s="95"/>
      <c r="E1019" s="12"/>
      <c r="F1019" s="103"/>
      <c r="G1019" s="11"/>
      <c r="H1019" s="247"/>
      <c r="I1019" s="11"/>
      <c r="J1019" s="11"/>
      <c r="K1019" s="11"/>
      <c r="L1019" s="11"/>
      <c r="M1019" s="3"/>
    </row>
    <row r="1020" spans="1:13" s="55" customFormat="1" x14ac:dyDescent="0.25">
      <c r="A1020" s="12"/>
      <c r="B1020" s="12"/>
      <c r="C1020" s="12"/>
      <c r="D1020" s="95"/>
      <c r="E1020" s="12"/>
      <c r="F1020" s="103"/>
      <c r="G1020" s="11"/>
      <c r="H1020" s="247"/>
      <c r="I1020" s="11"/>
      <c r="J1020" s="11"/>
      <c r="K1020" s="11"/>
      <c r="L1020" s="11"/>
      <c r="M1020" s="3"/>
    </row>
    <row r="1021" spans="1:13" s="55" customFormat="1" x14ac:dyDescent="0.25">
      <c r="A1021" s="12"/>
      <c r="B1021" s="12"/>
      <c r="C1021" s="12"/>
      <c r="D1021" s="95"/>
      <c r="E1021" s="12"/>
      <c r="F1021" s="103"/>
      <c r="G1021" s="11"/>
      <c r="H1021" s="247"/>
      <c r="I1021" s="11"/>
      <c r="J1021" s="11"/>
      <c r="K1021" s="11"/>
      <c r="L1021" s="11"/>
      <c r="M1021" s="3"/>
    </row>
    <row r="1022" spans="1:13" s="55" customFormat="1" x14ac:dyDescent="0.25">
      <c r="A1022" s="12"/>
      <c r="B1022" s="12"/>
      <c r="C1022" s="12"/>
      <c r="D1022" s="95"/>
      <c r="E1022" s="12"/>
      <c r="F1022" s="103"/>
      <c r="G1022" s="11"/>
      <c r="H1022" s="247"/>
      <c r="I1022" s="11"/>
      <c r="J1022" s="11"/>
      <c r="K1022" s="11"/>
      <c r="L1022" s="11"/>
      <c r="M1022" s="3"/>
    </row>
    <row r="1023" spans="1:13" s="55" customFormat="1" x14ac:dyDescent="0.25">
      <c r="A1023" s="12"/>
      <c r="B1023" s="12"/>
      <c r="C1023" s="12"/>
      <c r="D1023" s="95"/>
      <c r="E1023" s="12"/>
      <c r="F1023" s="103"/>
      <c r="G1023" s="11"/>
      <c r="H1023" s="247"/>
      <c r="I1023" s="11"/>
      <c r="J1023" s="11"/>
      <c r="K1023" s="11"/>
      <c r="L1023" s="11"/>
      <c r="M1023" s="3"/>
    </row>
    <row r="1024" spans="1:13" s="55" customFormat="1" x14ac:dyDescent="0.25">
      <c r="A1024" s="12"/>
      <c r="B1024" s="12"/>
      <c r="C1024" s="12"/>
      <c r="D1024" s="95"/>
      <c r="E1024" s="12"/>
      <c r="F1024" s="103"/>
      <c r="G1024" s="11"/>
      <c r="H1024" s="247"/>
      <c r="I1024" s="11"/>
      <c r="J1024" s="11"/>
      <c r="K1024" s="11"/>
      <c r="L1024" s="11"/>
      <c r="M1024" s="3"/>
    </row>
    <row r="1025" spans="1:13" s="55" customFormat="1" x14ac:dyDescent="0.25">
      <c r="A1025" s="12"/>
      <c r="B1025" s="12"/>
      <c r="C1025" s="12"/>
      <c r="D1025" s="95"/>
      <c r="E1025" s="12"/>
      <c r="F1025" s="103"/>
      <c r="G1025" s="11"/>
      <c r="H1025" s="247"/>
      <c r="I1025" s="11"/>
      <c r="J1025" s="11"/>
      <c r="K1025" s="11"/>
      <c r="L1025" s="11"/>
      <c r="M1025" s="3"/>
    </row>
    <row r="1026" spans="1:13" s="55" customFormat="1" x14ac:dyDescent="0.25">
      <c r="A1026" s="12"/>
      <c r="B1026" s="12"/>
      <c r="C1026" s="12"/>
      <c r="D1026" s="95"/>
      <c r="E1026" s="12"/>
      <c r="F1026" s="103"/>
      <c r="G1026" s="11"/>
      <c r="H1026" s="247"/>
      <c r="I1026" s="11"/>
      <c r="J1026" s="11"/>
      <c r="K1026" s="11"/>
      <c r="L1026" s="11"/>
      <c r="M1026" s="3"/>
    </row>
    <row r="1027" spans="1:13" s="55" customFormat="1" x14ac:dyDescent="0.25">
      <c r="A1027" s="12"/>
      <c r="B1027" s="12"/>
      <c r="C1027" s="12"/>
      <c r="D1027" s="95"/>
      <c r="E1027" s="12"/>
      <c r="F1027" s="103"/>
      <c r="G1027" s="11"/>
      <c r="H1027" s="247"/>
      <c r="I1027" s="11"/>
      <c r="J1027" s="11"/>
      <c r="K1027" s="11"/>
      <c r="L1027" s="11"/>
      <c r="M1027" s="3"/>
    </row>
    <row r="1028" spans="1:13" s="55" customFormat="1" x14ac:dyDescent="0.25">
      <c r="A1028" s="12"/>
      <c r="B1028" s="12"/>
      <c r="C1028" s="12"/>
      <c r="D1028" s="95"/>
      <c r="E1028" s="12"/>
      <c r="F1028" s="103"/>
      <c r="G1028" s="11"/>
      <c r="H1028" s="247"/>
      <c r="I1028" s="11"/>
      <c r="J1028" s="11"/>
      <c r="K1028" s="11"/>
      <c r="L1028" s="11"/>
      <c r="M1028" s="3"/>
    </row>
    <row r="1029" spans="1:13" s="55" customFormat="1" x14ac:dyDescent="0.25">
      <c r="A1029" s="12"/>
      <c r="B1029" s="12"/>
      <c r="C1029" s="12"/>
      <c r="D1029" s="95"/>
      <c r="E1029" s="12"/>
      <c r="F1029" s="103"/>
      <c r="G1029" s="11"/>
      <c r="H1029" s="247"/>
      <c r="I1029" s="11"/>
      <c r="J1029" s="11"/>
      <c r="K1029" s="11"/>
      <c r="L1029" s="11"/>
      <c r="M1029" s="3"/>
    </row>
    <row r="1030" spans="1:13" s="55" customFormat="1" x14ac:dyDescent="0.25">
      <c r="A1030" s="12"/>
      <c r="B1030" s="12"/>
      <c r="C1030" s="12"/>
      <c r="D1030" s="95"/>
      <c r="E1030" s="12"/>
      <c r="F1030" s="103"/>
      <c r="G1030" s="11"/>
      <c r="H1030" s="247"/>
      <c r="I1030" s="11"/>
      <c r="J1030" s="11"/>
      <c r="K1030" s="11"/>
      <c r="L1030" s="11"/>
      <c r="M1030" s="3"/>
    </row>
    <row r="1031" spans="1:13" s="55" customFormat="1" x14ac:dyDescent="0.25">
      <c r="A1031" s="12"/>
      <c r="B1031" s="12"/>
      <c r="C1031" s="12"/>
      <c r="D1031" s="95"/>
      <c r="E1031" s="12"/>
      <c r="F1031" s="103"/>
      <c r="G1031" s="11"/>
      <c r="H1031" s="247"/>
      <c r="I1031" s="11"/>
      <c r="J1031" s="11"/>
      <c r="K1031" s="11"/>
      <c r="L1031" s="11"/>
      <c r="M1031" s="3"/>
    </row>
    <row r="1032" spans="1:13" s="55" customFormat="1" x14ac:dyDescent="0.25">
      <c r="A1032" s="12"/>
      <c r="B1032" s="12"/>
      <c r="C1032" s="12"/>
      <c r="D1032" s="95"/>
      <c r="E1032" s="12"/>
      <c r="F1032" s="103"/>
      <c r="G1032" s="11"/>
      <c r="H1032" s="247"/>
      <c r="I1032" s="11"/>
      <c r="J1032" s="11"/>
      <c r="K1032" s="11"/>
      <c r="L1032" s="11"/>
      <c r="M1032" s="3"/>
    </row>
    <row r="1033" spans="1:13" s="55" customFormat="1" x14ac:dyDescent="0.25">
      <c r="A1033" s="12"/>
      <c r="B1033" s="12"/>
      <c r="C1033" s="12"/>
      <c r="D1033" s="95"/>
      <c r="E1033" s="12"/>
      <c r="F1033" s="103"/>
      <c r="G1033" s="11"/>
      <c r="H1033" s="247"/>
      <c r="I1033" s="11"/>
      <c r="J1033" s="11"/>
      <c r="K1033" s="11"/>
      <c r="L1033" s="11"/>
      <c r="M1033" s="3"/>
    </row>
    <row r="1034" spans="1:13" s="55" customFormat="1" x14ac:dyDescent="0.25">
      <c r="A1034" s="12"/>
      <c r="B1034" s="12"/>
      <c r="C1034" s="12"/>
      <c r="D1034" s="95"/>
      <c r="E1034" s="12"/>
      <c r="F1034" s="103"/>
      <c r="G1034" s="11"/>
      <c r="H1034" s="247"/>
      <c r="I1034" s="11"/>
      <c r="J1034" s="11"/>
      <c r="K1034" s="11"/>
      <c r="L1034" s="11"/>
      <c r="M1034" s="3"/>
    </row>
    <row r="1035" spans="1:13" s="55" customFormat="1" x14ac:dyDescent="0.25">
      <c r="A1035" s="12"/>
      <c r="B1035" s="12"/>
      <c r="C1035" s="12"/>
      <c r="D1035" s="95"/>
      <c r="E1035" s="12"/>
      <c r="F1035" s="103"/>
      <c r="G1035" s="11"/>
      <c r="H1035" s="247"/>
      <c r="I1035" s="11"/>
      <c r="J1035" s="11"/>
      <c r="K1035" s="11"/>
      <c r="L1035" s="11"/>
      <c r="M1035" s="3"/>
    </row>
    <row r="1036" spans="1:13" s="55" customFormat="1" x14ac:dyDescent="0.25">
      <c r="A1036" s="12"/>
      <c r="B1036" s="12"/>
      <c r="C1036" s="12"/>
      <c r="D1036" s="95"/>
      <c r="E1036" s="12"/>
      <c r="F1036" s="103"/>
      <c r="G1036" s="11"/>
      <c r="H1036" s="247"/>
      <c r="I1036" s="11"/>
      <c r="J1036" s="11"/>
      <c r="K1036" s="11"/>
      <c r="L1036" s="11"/>
      <c r="M1036" s="3"/>
    </row>
    <row r="1037" spans="1:13" s="55" customFormat="1" x14ac:dyDescent="0.25">
      <c r="A1037" s="12"/>
      <c r="B1037" s="12"/>
      <c r="C1037" s="12"/>
      <c r="D1037" s="95"/>
      <c r="E1037" s="12"/>
      <c r="F1037" s="103"/>
      <c r="G1037" s="11"/>
      <c r="H1037" s="247"/>
      <c r="I1037" s="11"/>
      <c r="J1037" s="11"/>
      <c r="K1037" s="11"/>
      <c r="L1037" s="11"/>
      <c r="M1037" s="3"/>
    </row>
    <row r="1038" spans="1:13" s="55" customFormat="1" x14ac:dyDescent="0.25">
      <c r="A1038" s="12"/>
      <c r="B1038" s="12"/>
      <c r="C1038" s="12"/>
      <c r="D1038" s="95"/>
      <c r="E1038" s="12"/>
      <c r="F1038" s="103"/>
      <c r="G1038" s="11"/>
      <c r="H1038" s="247"/>
      <c r="I1038" s="11"/>
      <c r="J1038" s="11"/>
      <c r="K1038" s="11"/>
      <c r="L1038" s="11"/>
      <c r="M1038" s="3"/>
    </row>
    <row r="1039" spans="1:13" s="55" customFormat="1" x14ac:dyDescent="0.25">
      <c r="A1039" s="12"/>
      <c r="B1039" s="12"/>
      <c r="C1039" s="12"/>
      <c r="D1039" s="95"/>
      <c r="E1039" s="12"/>
      <c r="F1039" s="103"/>
      <c r="G1039" s="11"/>
      <c r="H1039" s="247"/>
      <c r="I1039" s="11"/>
      <c r="J1039" s="11"/>
      <c r="K1039" s="11"/>
      <c r="L1039" s="11"/>
      <c r="M1039" s="3"/>
    </row>
    <row r="1040" spans="1:13" s="55" customFormat="1" x14ac:dyDescent="0.25">
      <c r="A1040" s="12"/>
      <c r="B1040" s="12"/>
      <c r="C1040" s="12"/>
      <c r="D1040" s="95"/>
      <c r="E1040" s="12"/>
      <c r="F1040" s="103"/>
      <c r="G1040" s="11"/>
      <c r="H1040" s="247"/>
      <c r="I1040" s="11"/>
      <c r="J1040" s="11"/>
      <c r="K1040" s="11"/>
      <c r="L1040" s="11"/>
      <c r="M1040" s="3"/>
    </row>
    <row r="1041" spans="1:13" s="55" customFormat="1" x14ac:dyDescent="0.25">
      <c r="A1041" s="12"/>
      <c r="B1041" s="12"/>
      <c r="C1041" s="12"/>
      <c r="D1041" s="95"/>
      <c r="E1041" s="12"/>
      <c r="F1041" s="103"/>
      <c r="G1041" s="11"/>
      <c r="H1041" s="247"/>
      <c r="I1041" s="11"/>
      <c r="J1041" s="11"/>
      <c r="K1041" s="11"/>
      <c r="L1041" s="11"/>
      <c r="M1041" s="3"/>
    </row>
    <row r="1042" spans="1:13" s="55" customFormat="1" x14ac:dyDescent="0.25">
      <c r="A1042" s="12"/>
      <c r="B1042" s="12"/>
      <c r="C1042" s="12"/>
      <c r="D1042" s="95"/>
      <c r="E1042" s="12"/>
      <c r="F1042" s="103"/>
      <c r="G1042" s="11"/>
      <c r="H1042" s="247"/>
      <c r="I1042" s="11"/>
      <c r="J1042" s="11"/>
      <c r="K1042" s="11"/>
      <c r="L1042" s="11"/>
      <c r="M1042" s="3"/>
    </row>
    <row r="1043" spans="1:13" s="55" customFormat="1" x14ac:dyDescent="0.25">
      <c r="A1043" s="12"/>
      <c r="B1043" s="12"/>
      <c r="C1043" s="12"/>
      <c r="D1043" s="95"/>
      <c r="E1043" s="12"/>
      <c r="F1043" s="103"/>
      <c r="G1043" s="11"/>
      <c r="H1043" s="247"/>
      <c r="I1043" s="11"/>
      <c r="J1043" s="11"/>
      <c r="K1043" s="11"/>
      <c r="L1043" s="11"/>
      <c r="M1043" s="3"/>
    </row>
    <row r="1044" spans="1:13" s="55" customFormat="1" x14ac:dyDescent="0.25">
      <c r="A1044" s="12"/>
      <c r="B1044" s="12"/>
      <c r="C1044" s="12"/>
      <c r="D1044" s="95"/>
      <c r="E1044" s="12"/>
      <c r="F1044" s="103"/>
      <c r="G1044" s="11"/>
      <c r="H1044" s="247"/>
      <c r="I1044" s="11"/>
      <c r="J1044" s="11"/>
      <c r="K1044" s="11"/>
      <c r="L1044" s="11"/>
      <c r="M1044" s="3"/>
    </row>
    <row r="1045" spans="1:13" s="55" customFormat="1" x14ac:dyDescent="0.25">
      <c r="A1045" s="12"/>
      <c r="B1045" s="12"/>
      <c r="C1045" s="12"/>
      <c r="D1045" s="95"/>
      <c r="E1045" s="12"/>
      <c r="F1045" s="103"/>
      <c r="G1045" s="11"/>
      <c r="H1045" s="247"/>
      <c r="I1045" s="11"/>
      <c r="J1045" s="11"/>
      <c r="K1045" s="11"/>
      <c r="L1045" s="11"/>
      <c r="M1045" s="3"/>
    </row>
    <row r="1046" spans="1:13" s="55" customFormat="1" x14ac:dyDescent="0.25">
      <c r="A1046" s="12"/>
      <c r="B1046" s="12"/>
      <c r="C1046" s="12"/>
      <c r="D1046" s="95"/>
      <c r="E1046" s="12"/>
      <c r="F1046" s="103"/>
      <c r="G1046" s="11"/>
      <c r="H1046" s="247"/>
      <c r="I1046" s="11"/>
      <c r="J1046" s="11"/>
      <c r="K1046" s="11"/>
      <c r="L1046" s="11"/>
      <c r="M1046" s="3"/>
    </row>
    <row r="1047" spans="1:13" s="55" customFormat="1" x14ac:dyDescent="0.25">
      <c r="A1047" s="12"/>
      <c r="B1047" s="12"/>
      <c r="C1047" s="12"/>
      <c r="D1047" s="95"/>
      <c r="E1047" s="12"/>
      <c r="F1047" s="103"/>
      <c r="G1047" s="11"/>
      <c r="H1047" s="247"/>
      <c r="I1047" s="11"/>
      <c r="J1047" s="11"/>
      <c r="K1047" s="11"/>
      <c r="L1047" s="11"/>
      <c r="M1047" s="3"/>
    </row>
    <row r="1048" spans="1:13" s="55" customFormat="1" x14ac:dyDescent="0.25">
      <c r="A1048" s="12"/>
      <c r="B1048" s="12"/>
      <c r="C1048" s="12"/>
      <c r="D1048" s="95"/>
      <c r="E1048" s="12"/>
      <c r="F1048" s="103"/>
      <c r="G1048" s="11"/>
      <c r="H1048" s="247"/>
      <c r="I1048" s="11"/>
      <c r="J1048" s="11"/>
      <c r="K1048" s="11"/>
      <c r="L1048" s="11"/>
      <c r="M1048" s="3"/>
    </row>
    <row r="1049" spans="1:13" s="55" customFormat="1" x14ac:dyDescent="0.25">
      <c r="A1049" s="12"/>
      <c r="B1049" s="12"/>
      <c r="C1049" s="12"/>
      <c r="D1049" s="95"/>
      <c r="E1049" s="12"/>
      <c r="F1049" s="103"/>
      <c r="G1049" s="11"/>
      <c r="H1049" s="247"/>
      <c r="I1049" s="11"/>
      <c r="J1049" s="11"/>
      <c r="K1049" s="11"/>
      <c r="L1049" s="11"/>
      <c r="M1049" s="3"/>
    </row>
    <row r="1050" spans="1:13" s="55" customFormat="1" x14ac:dyDescent="0.25">
      <c r="A1050" s="12"/>
      <c r="B1050" s="12"/>
      <c r="C1050" s="12"/>
      <c r="D1050" s="95"/>
      <c r="E1050" s="12"/>
      <c r="F1050" s="103"/>
      <c r="G1050" s="11"/>
      <c r="H1050" s="247"/>
      <c r="I1050" s="11"/>
      <c r="J1050" s="11"/>
      <c r="K1050" s="11"/>
      <c r="L1050" s="11"/>
      <c r="M1050" s="3"/>
    </row>
    <row r="1051" spans="1:13" s="55" customFormat="1" x14ac:dyDescent="0.25">
      <c r="A1051" s="12"/>
      <c r="B1051" s="12"/>
      <c r="C1051" s="12"/>
      <c r="D1051" s="95"/>
      <c r="E1051" s="12"/>
      <c r="F1051" s="103"/>
      <c r="G1051" s="11"/>
      <c r="H1051" s="247"/>
      <c r="I1051" s="11"/>
      <c r="J1051" s="11"/>
      <c r="K1051" s="11"/>
      <c r="L1051" s="11"/>
      <c r="M1051" s="3"/>
    </row>
    <row r="1052" spans="1:13" s="55" customFormat="1" x14ac:dyDescent="0.25">
      <c r="A1052" s="12"/>
      <c r="B1052" s="12"/>
      <c r="C1052" s="12"/>
      <c r="D1052" s="95"/>
      <c r="E1052" s="12"/>
      <c r="F1052" s="103"/>
      <c r="G1052" s="11"/>
      <c r="H1052" s="247"/>
      <c r="I1052" s="11"/>
      <c r="J1052" s="11"/>
      <c r="K1052" s="11"/>
      <c r="L1052" s="11"/>
      <c r="M1052" s="3"/>
    </row>
    <row r="1053" spans="1:13" s="55" customFormat="1" x14ac:dyDescent="0.25">
      <c r="A1053" s="12"/>
      <c r="B1053" s="12"/>
      <c r="C1053" s="12"/>
      <c r="D1053" s="95"/>
      <c r="E1053" s="12"/>
      <c r="F1053" s="103"/>
      <c r="G1053" s="11"/>
      <c r="H1053" s="247"/>
      <c r="I1053" s="11"/>
      <c r="J1053" s="11"/>
      <c r="K1053" s="11"/>
      <c r="L1053" s="11"/>
      <c r="M1053" s="3"/>
    </row>
    <row r="1054" spans="1:13" s="55" customFormat="1" x14ac:dyDescent="0.25">
      <c r="A1054" s="12"/>
      <c r="B1054" s="12"/>
      <c r="C1054" s="12"/>
      <c r="D1054" s="95"/>
      <c r="E1054" s="12"/>
      <c r="F1054" s="103"/>
      <c r="G1054" s="11"/>
      <c r="H1054" s="247"/>
      <c r="I1054" s="11"/>
      <c r="J1054" s="11"/>
      <c r="K1054" s="11"/>
      <c r="L1054" s="11"/>
      <c r="M1054" s="3"/>
    </row>
    <row r="1055" spans="1:13" s="55" customFormat="1" x14ac:dyDescent="0.25">
      <c r="A1055" s="12"/>
      <c r="B1055" s="12"/>
      <c r="C1055" s="12"/>
      <c r="D1055" s="95"/>
      <c r="E1055" s="12"/>
      <c r="F1055" s="103"/>
      <c r="G1055" s="11"/>
      <c r="H1055" s="247"/>
      <c r="I1055" s="11"/>
      <c r="J1055" s="11"/>
      <c r="K1055" s="11"/>
      <c r="L1055" s="11"/>
      <c r="M1055" s="3"/>
    </row>
    <row r="1056" spans="1:13" s="55" customFormat="1" x14ac:dyDescent="0.25">
      <c r="A1056" s="12"/>
      <c r="B1056" s="12"/>
      <c r="C1056" s="12"/>
      <c r="D1056" s="95"/>
      <c r="E1056" s="12"/>
      <c r="F1056" s="103"/>
      <c r="G1056" s="11"/>
      <c r="H1056" s="247"/>
      <c r="I1056" s="11"/>
      <c r="J1056" s="11"/>
      <c r="K1056" s="11"/>
      <c r="L1056" s="11"/>
      <c r="M1056" s="3"/>
    </row>
    <row r="1057" spans="1:13" s="55" customFormat="1" x14ac:dyDescent="0.25">
      <c r="A1057" s="12"/>
      <c r="B1057" s="12"/>
      <c r="C1057" s="12"/>
      <c r="D1057" s="95"/>
      <c r="E1057" s="12"/>
      <c r="F1057" s="103"/>
      <c r="G1057" s="11"/>
      <c r="H1057" s="247"/>
      <c r="I1057" s="11"/>
      <c r="J1057" s="11"/>
      <c r="K1057" s="11"/>
      <c r="L1057" s="11"/>
      <c r="M1057" s="3"/>
    </row>
    <row r="1058" spans="1:13" s="55" customFormat="1" x14ac:dyDescent="0.25">
      <c r="A1058" s="12"/>
      <c r="B1058" s="12"/>
      <c r="C1058" s="12"/>
      <c r="D1058" s="95"/>
      <c r="E1058" s="12"/>
      <c r="F1058" s="103"/>
      <c r="G1058" s="11"/>
      <c r="H1058" s="247"/>
      <c r="I1058" s="11"/>
      <c r="J1058" s="11"/>
      <c r="K1058" s="11"/>
      <c r="L1058" s="11"/>
      <c r="M1058" s="3"/>
    </row>
    <row r="1059" spans="1:13" s="55" customFormat="1" x14ac:dyDescent="0.25">
      <c r="A1059" s="12"/>
      <c r="B1059" s="12"/>
      <c r="C1059" s="12"/>
      <c r="D1059" s="95"/>
      <c r="E1059" s="12"/>
      <c r="F1059" s="103"/>
      <c r="G1059" s="11"/>
      <c r="H1059" s="247"/>
      <c r="I1059" s="11"/>
      <c r="J1059" s="11"/>
      <c r="K1059" s="11"/>
      <c r="L1059" s="11"/>
      <c r="M1059" s="3"/>
    </row>
    <row r="1060" spans="1:13" s="55" customFormat="1" x14ac:dyDescent="0.25">
      <c r="A1060" s="12"/>
      <c r="B1060" s="12"/>
      <c r="C1060" s="12"/>
      <c r="D1060" s="95"/>
      <c r="E1060" s="12"/>
      <c r="F1060" s="103"/>
      <c r="G1060" s="11"/>
      <c r="H1060" s="247"/>
      <c r="I1060" s="11"/>
      <c r="J1060" s="11"/>
      <c r="K1060" s="11"/>
      <c r="L1060" s="11"/>
      <c r="M1060" s="3"/>
    </row>
    <row r="1061" spans="1:13" s="55" customFormat="1" x14ac:dyDescent="0.25">
      <c r="A1061" s="12"/>
      <c r="B1061" s="12"/>
      <c r="C1061" s="12"/>
      <c r="D1061" s="95"/>
      <c r="E1061" s="12"/>
      <c r="F1061" s="103"/>
      <c r="G1061" s="11"/>
      <c r="H1061" s="247"/>
      <c r="I1061" s="11"/>
      <c r="J1061" s="11"/>
      <c r="K1061" s="11"/>
      <c r="L1061" s="11"/>
      <c r="M1061" s="3"/>
    </row>
    <row r="1062" spans="1:13" s="55" customFormat="1" x14ac:dyDescent="0.25">
      <c r="A1062" s="12"/>
      <c r="B1062" s="12"/>
      <c r="C1062" s="12"/>
      <c r="D1062" s="95"/>
      <c r="E1062" s="12"/>
      <c r="F1062" s="103"/>
      <c r="G1062" s="11"/>
      <c r="H1062" s="247"/>
      <c r="I1062" s="11"/>
      <c r="J1062" s="11"/>
      <c r="K1062" s="11"/>
      <c r="L1062" s="11"/>
      <c r="M1062" s="3"/>
    </row>
    <row r="1063" spans="1:13" s="55" customFormat="1" x14ac:dyDescent="0.25">
      <c r="A1063" s="12"/>
      <c r="B1063" s="12"/>
      <c r="C1063" s="12"/>
      <c r="D1063" s="95"/>
      <c r="E1063" s="12"/>
      <c r="F1063" s="103"/>
      <c r="G1063" s="11"/>
      <c r="H1063" s="247"/>
      <c r="I1063" s="11"/>
      <c r="J1063" s="11"/>
      <c r="K1063" s="11"/>
      <c r="L1063" s="11"/>
      <c r="M1063" s="3"/>
    </row>
    <row r="1064" spans="1:13" s="55" customFormat="1" x14ac:dyDescent="0.25">
      <c r="A1064" s="12"/>
      <c r="B1064" s="12"/>
      <c r="C1064" s="12"/>
      <c r="D1064" s="95"/>
      <c r="E1064" s="12"/>
      <c r="F1064" s="103"/>
      <c r="G1064" s="11"/>
      <c r="H1064" s="247"/>
      <c r="I1064" s="11"/>
      <c r="J1064" s="11"/>
      <c r="K1064" s="11"/>
      <c r="L1064" s="11"/>
      <c r="M1064" s="3"/>
    </row>
    <row r="1065" spans="1:13" s="55" customFormat="1" x14ac:dyDescent="0.25">
      <c r="A1065" s="12"/>
      <c r="B1065" s="12"/>
      <c r="C1065" s="12"/>
      <c r="D1065" s="95"/>
      <c r="E1065" s="12"/>
      <c r="F1065" s="103"/>
      <c r="G1065" s="11"/>
      <c r="H1065" s="247"/>
      <c r="I1065" s="11"/>
      <c r="J1065" s="11"/>
      <c r="K1065" s="11"/>
      <c r="L1065" s="11"/>
      <c r="M1065" s="3"/>
    </row>
    <row r="1066" spans="1:13" s="55" customFormat="1" x14ac:dyDescent="0.25">
      <c r="A1066" s="12"/>
      <c r="B1066" s="12"/>
      <c r="C1066" s="12"/>
      <c r="D1066" s="95"/>
      <c r="E1066" s="12"/>
      <c r="F1066" s="103"/>
      <c r="G1066" s="11"/>
      <c r="H1066" s="247"/>
      <c r="I1066" s="11"/>
      <c r="J1066" s="11"/>
      <c r="K1066" s="11"/>
      <c r="L1066" s="11"/>
      <c r="M1066" s="3"/>
    </row>
    <row r="1067" spans="1:13" s="55" customFormat="1" x14ac:dyDescent="0.25">
      <c r="A1067" s="12"/>
      <c r="B1067" s="12"/>
      <c r="C1067" s="12"/>
      <c r="D1067" s="95"/>
      <c r="E1067" s="12"/>
      <c r="F1067" s="103"/>
      <c r="G1067" s="11"/>
      <c r="H1067" s="247"/>
      <c r="I1067" s="11"/>
      <c r="J1067" s="11"/>
      <c r="K1067" s="11"/>
      <c r="L1067" s="11"/>
      <c r="M1067" s="3"/>
    </row>
    <row r="1068" spans="1:13" s="55" customFormat="1" x14ac:dyDescent="0.25">
      <c r="A1068" s="12"/>
      <c r="B1068" s="12"/>
      <c r="C1068" s="12"/>
      <c r="D1068" s="95"/>
      <c r="E1068" s="12"/>
      <c r="F1068" s="103"/>
      <c r="G1068" s="11"/>
      <c r="H1068" s="247"/>
      <c r="I1068" s="11"/>
      <c r="J1068" s="11"/>
      <c r="K1068" s="11"/>
      <c r="L1068" s="11"/>
      <c r="M1068" s="3"/>
    </row>
    <row r="1069" spans="1:13" s="55" customFormat="1" x14ac:dyDescent="0.25">
      <c r="A1069" s="12"/>
      <c r="B1069" s="12"/>
      <c r="C1069" s="12"/>
      <c r="D1069" s="95"/>
      <c r="E1069" s="12"/>
      <c r="F1069" s="103"/>
      <c r="G1069" s="11"/>
      <c r="H1069" s="247"/>
      <c r="I1069" s="11"/>
      <c r="J1069" s="11"/>
      <c r="K1069" s="11"/>
      <c r="L1069" s="11"/>
      <c r="M1069" s="3"/>
    </row>
    <row r="1070" spans="1:13" s="55" customFormat="1" x14ac:dyDescent="0.25">
      <c r="A1070" s="12"/>
      <c r="B1070" s="12"/>
      <c r="C1070" s="12"/>
      <c r="D1070" s="95"/>
      <c r="E1070" s="12"/>
      <c r="F1070" s="103"/>
      <c r="G1070" s="11"/>
      <c r="H1070" s="247"/>
      <c r="I1070" s="11"/>
      <c r="J1070" s="11"/>
      <c r="K1070" s="11"/>
      <c r="L1070" s="11"/>
      <c r="M1070" s="3"/>
    </row>
    <row r="1071" spans="1:13" s="55" customFormat="1" x14ac:dyDescent="0.25">
      <c r="A1071" s="12"/>
      <c r="B1071" s="12"/>
      <c r="C1071" s="12"/>
      <c r="D1071" s="95"/>
      <c r="E1071" s="12"/>
      <c r="F1071" s="103"/>
      <c r="G1071" s="11"/>
      <c r="H1071" s="247"/>
      <c r="I1071" s="11"/>
      <c r="J1071" s="11"/>
      <c r="K1071" s="11"/>
      <c r="L1071" s="11"/>
      <c r="M1071" s="3"/>
    </row>
    <row r="1072" spans="1:13" s="55" customFormat="1" x14ac:dyDescent="0.25">
      <c r="A1072" s="12"/>
      <c r="B1072" s="12"/>
      <c r="C1072" s="12"/>
      <c r="D1072" s="95"/>
      <c r="E1072" s="12"/>
      <c r="F1072" s="103"/>
      <c r="G1072" s="11"/>
      <c r="H1072" s="247"/>
      <c r="I1072" s="11"/>
      <c r="J1072" s="11"/>
      <c r="K1072" s="11"/>
      <c r="L1072" s="11"/>
      <c r="M1072" s="3"/>
    </row>
    <row r="1073" spans="1:13" s="55" customFormat="1" x14ac:dyDescent="0.25">
      <c r="A1073" s="12"/>
      <c r="B1073" s="12"/>
      <c r="C1073" s="12"/>
      <c r="D1073" s="95"/>
      <c r="E1073" s="12"/>
      <c r="F1073" s="103"/>
      <c r="G1073" s="11"/>
      <c r="H1073" s="247"/>
      <c r="I1073" s="11"/>
      <c r="J1073" s="11"/>
      <c r="K1073" s="11"/>
      <c r="L1073" s="11"/>
      <c r="M1073" s="3"/>
    </row>
    <row r="1074" spans="1:13" s="55" customFormat="1" x14ac:dyDescent="0.25">
      <c r="A1074" s="12"/>
      <c r="B1074" s="12"/>
      <c r="C1074" s="12"/>
      <c r="D1074" s="95"/>
      <c r="E1074" s="12"/>
      <c r="F1074" s="103"/>
      <c r="G1074" s="11"/>
      <c r="H1074" s="247"/>
      <c r="I1074" s="11"/>
      <c r="J1074" s="11"/>
      <c r="K1074" s="11"/>
      <c r="L1074" s="11"/>
      <c r="M1074" s="3"/>
    </row>
    <row r="1075" spans="1:13" s="55" customFormat="1" x14ac:dyDescent="0.25">
      <c r="A1075" s="12"/>
      <c r="B1075" s="12"/>
      <c r="C1075" s="12"/>
      <c r="D1075" s="95"/>
      <c r="E1075" s="12"/>
      <c r="F1075" s="103"/>
      <c r="G1075" s="11"/>
      <c r="H1075" s="247"/>
      <c r="I1075" s="11"/>
      <c r="J1075" s="11"/>
      <c r="K1075" s="11"/>
      <c r="L1075" s="11"/>
      <c r="M1075" s="3"/>
    </row>
    <row r="1076" spans="1:13" s="55" customFormat="1" x14ac:dyDescent="0.25">
      <c r="A1076" s="12"/>
      <c r="B1076" s="12"/>
      <c r="C1076" s="12"/>
      <c r="D1076" s="95"/>
      <c r="E1076" s="12"/>
      <c r="F1076" s="103"/>
      <c r="G1076" s="11"/>
      <c r="H1076" s="247"/>
      <c r="I1076" s="11"/>
      <c r="J1076" s="11"/>
      <c r="K1076" s="11"/>
      <c r="L1076" s="11"/>
      <c r="M1076" s="3"/>
    </row>
    <row r="1077" spans="1:13" s="55" customFormat="1" x14ac:dyDescent="0.25">
      <c r="A1077" s="12"/>
      <c r="B1077" s="12"/>
      <c r="C1077" s="12"/>
      <c r="D1077" s="95"/>
      <c r="E1077" s="12"/>
      <c r="F1077" s="103"/>
      <c r="G1077" s="11"/>
      <c r="H1077" s="247"/>
      <c r="I1077" s="11"/>
      <c r="J1077" s="11"/>
      <c r="K1077" s="11"/>
      <c r="L1077" s="11"/>
      <c r="M1077" s="3"/>
    </row>
    <row r="1078" spans="1:13" s="55" customFormat="1" x14ac:dyDescent="0.25">
      <c r="A1078" s="12"/>
      <c r="B1078" s="12"/>
      <c r="C1078" s="12"/>
      <c r="D1078" s="95"/>
      <c r="E1078" s="12"/>
      <c r="F1078" s="103"/>
      <c r="G1078" s="11"/>
      <c r="H1078" s="247"/>
      <c r="I1078" s="11"/>
      <c r="J1078" s="11"/>
      <c r="K1078" s="11"/>
      <c r="L1078" s="11"/>
      <c r="M1078" s="3"/>
    </row>
    <row r="1079" spans="1:13" s="55" customFormat="1" x14ac:dyDescent="0.25">
      <c r="A1079" s="12"/>
      <c r="B1079" s="12"/>
      <c r="C1079" s="12"/>
      <c r="D1079" s="95"/>
      <c r="E1079" s="12"/>
      <c r="F1079" s="103"/>
      <c r="G1079" s="11"/>
      <c r="H1079" s="247"/>
      <c r="I1079" s="11"/>
      <c r="J1079" s="11"/>
      <c r="K1079" s="11"/>
      <c r="L1079" s="11"/>
      <c r="M1079" s="3"/>
    </row>
    <row r="1080" spans="1:13" s="55" customFormat="1" x14ac:dyDescent="0.25">
      <c r="A1080" s="12"/>
      <c r="B1080" s="12"/>
      <c r="C1080" s="12"/>
      <c r="D1080" s="95"/>
      <c r="E1080" s="12"/>
      <c r="F1080" s="103"/>
      <c r="G1080" s="11"/>
      <c r="H1080" s="247"/>
      <c r="I1080" s="11"/>
      <c r="J1080" s="11"/>
      <c r="K1080" s="11"/>
      <c r="L1080" s="11"/>
      <c r="M1080" s="3"/>
    </row>
    <row r="1081" spans="1:13" s="55" customFormat="1" x14ac:dyDescent="0.25">
      <c r="A1081" s="12"/>
      <c r="B1081" s="12"/>
      <c r="C1081" s="12"/>
      <c r="D1081" s="95"/>
      <c r="E1081" s="12"/>
      <c r="F1081" s="103"/>
      <c r="G1081" s="11"/>
      <c r="H1081" s="247"/>
      <c r="I1081" s="11"/>
      <c r="J1081" s="11"/>
      <c r="K1081" s="11"/>
      <c r="L1081" s="11"/>
      <c r="M1081" s="3"/>
    </row>
    <row r="1082" spans="1:13" s="55" customFormat="1" x14ac:dyDescent="0.25">
      <c r="A1082" s="12"/>
      <c r="B1082" s="12"/>
      <c r="C1082" s="12"/>
      <c r="D1082" s="95"/>
      <c r="E1082" s="12"/>
      <c r="F1082" s="103"/>
      <c r="G1082" s="11"/>
      <c r="H1082" s="247"/>
      <c r="I1082" s="11"/>
      <c r="J1082" s="11"/>
      <c r="K1082" s="11"/>
      <c r="L1082" s="11"/>
      <c r="M1082" s="3"/>
    </row>
    <row r="1083" spans="1:13" s="55" customFormat="1" x14ac:dyDescent="0.25">
      <c r="A1083" s="12"/>
      <c r="B1083" s="12"/>
      <c r="C1083" s="12"/>
      <c r="D1083" s="95"/>
      <c r="E1083" s="12"/>
      <c r="F1083" s="103"/>
      <c r="G1083" s="11"/>
      <c r="H1083" s="247"/>
      <c r="I1083" s="11"/>
      <c r="J1083" s="11"/>
      <c r="K1083" s="11"/>
      <c r="L1083" s="11"/>
      <c r="M1083" s="3"/>
    </row>
    <row r="1084" spans="1:13" s="55" customFormat="1" x14ac:dyDescent="0.25">
      <c r="A1084" s="12"/>
      <c r="B1084" s="12"/>
      <c r="C1084" s="12"/>
      <c r="D1084" s="95"/>
      <c r="E1084" s="12"/>
      <c r="F1084" s="103"/>
      <c r="G1084" s="11"/>
      <c r="H1084" s="247"/>
      <c r="I1084" s="11"/>
      <c r="J1084" s="11"/>
      <c r="K1084" s="11"/>
      <c r="L1084" s="11"/>
      <c r="M1084" s="3"/>
    </row>
    <row r="1085" spans="1:13" s="55" customFormat="1" x14ac:dyDescent="0.25">
      <c r="A1085" s="12"/>
      <c r="B1085" s="12"/>
      <c r="C1085" s="12"/>
      <c r="D1085" s="95"/>
      <c r="E1085" s="12"/>
      <c r="F1085" s="103"/>
      <c r="G1085" s="11"/>
      <c r="H1085" s="247"/>
      <c r="I1085" s="11"/>
      <c r="J1085" s="11"/>
      <c r="K1085" s="11"/>
      <c r="L1085" s="11"/>
      <c r="M1085" s="3"/>
    </row>
    <row r="1086" spans="1:13" s="55" customFormat="1" x14ac:dyDescent="0.25">
      <c r="A1086" s="12"/>
      <c r="B1086" s="12"/>
      <c r="C1086" s="12"/>
      <c r="D1086" s="95"/>
      <c r="E1086" s="12"/>
      <c r="F1086" s="103"/>
      <c r="G1086" s="11"/>
      <c r="H1086" s="247"/>
      <c r="I1086" s="11"/>
      <c r="J1086" s="11"/>
      <c r="K1086" s="11"/>
      <c r="L1086" s="11"/>
      <c r="M1086" s="3"/>
    </row>
    <row r="1087" spans="1:13" s="55" customFormat="1" x14ac:dyDescent="0.25">
      <c r="A1087" s="12"/>
      <c r="B1087" s="12"/>
      <c r="C1087" s="12"/>
      <c r="D1087" s="95"/>
      <c r="E1087" s="12"/>
      <c r="F1087" s="103"/>
      <c r="G1087" s="11"/>
      <c r="H1087" s="247"/>
      <c r="I1087" s="11"/>
      <c r="J1087" s="11"/>
      <c r="K1087" s="11"/>
      <c r="L1087" s="11"/>
      <c r="M1087" s="3"/>
    </row>
    <row r="1088" spans="1:13" s="55" customFormat="1" x14ac:dyDescent="0.25">
      <c r="A1088" s="12"/>
      <c r="B1088" s="12"/>
      <c r="C1088" s="12"/>
      <c r="D1088" s="95"/>
      <c r="E1088" s="12"/>
      <c r="F1088" s="103"/>
      <c r="G1088" s="11"/>
      <c r="H1088" s="247"/>
      <c r="I1088" s="11"/>
      <c r="J1088" s="11"/>
      <c r="K1088" s="11"/>
      <c r="L1088" s="11"/>
      <c r="M1088" s="3"/>
    </row>
    <row r="1089" spans="1:13" s="55" customFormat="1" x14ac:dyDescent="0.25">
      <c r="A1089" s="12"/>
      <c r="B1089" s="12"/>
      <c r="C1089" s="12"/>
      <c r="D1089" s="95"/>
      <c r="E1089" s="12"/>
      <c r="F1089" s="103"/>
      <c r="G1089" s="11"/>
      <c r="H1089" s="247"/>
      <c r="I1089" s="11"/>
      <c r="J1089" s="11"/>
      <c r="K1089" s="11"/>
      <c r="L1089" s="11"/>
      <c r="M1089" s="3"/>
    </row>
    <row r="1090" spans="1:13" s="55" customFormat="1" x14ac:dyDescent="0.25">
      <c r="A1090" s="12"/>
      <c r="B1090" s="12"/>
      <c r="C1090" s="12"/>
      <c r="D1090" s="95"/>
      <c r="E1090" s="12"/>
      <c r="F1090" s="103"/>
      <c r="G1090" s="11"/>
      <c r="H1090" s="247"/>
      <c r="I1090" s="11"/>
      <c r="J1090" s="11"/>
      <c r="K1090" s="11"/>
      <c r="L1090" s="11"/>
      <c r="M1090" s="3"/>
    </row>
    <row r="1091" spans="1:13" s="55" customFormat="1" x14ac:dyDescent="0.25">
      <c r="A1091" s="12"/>
      <c r="B1091" s="12"/>
      <c r="C1091" s="12"/>
      <c r="D1091" s="95"/>
      <c r="E1091" s="12"/>
      <c r="F1091" s="103"/>
      <c r="G1091" s="11"/>
      <c r="H1091" s="247"/>
      <c r="I1091" s="11"/>
      <c r="J1091" s="11"/>
      <c r="K1091" s="11"/>
      <c r="L1091" s="11"/>
      <c r="M1091" s="3"/>
    </row>
    <row r="1092" spans="1:13" s="55" customFormat="1" x14ac:dyDescent="0.25">
      <c r="A1092" s="12"/>
      <c r="B1092" s="12"/>
      <c r="C1092" s="12"/>
      <c r="D1092" s="95"/>
      <c r="E1092" s="12"/>
      <c r="F1092" s="103"/>
      <c r="G1092" s="11"/>
      <c r="H1092" s="247"/>
      <c r="I1092" s="11"/>
      <c r="J1092" s="11"/>
      <c r="K1092" s="11"/>
      <c r="L1092" s="11"/>
      <c r="M1092" s="3"/>
    </row>
    <row r="1093" spans="1:13" s="55" customFormat="1" x14ac:dyDescent="0.25">
      <c r="A1093" s="12"/>
      <c r="B1093" s="12"/>
      <c r="C1093" s="12"/>
      <c r="D1093" s="95"/>
      <c r="E1093" s="12"/>
      <c r="F1093" s="103"/>
      <c r="G1093" s="11"/>
      <c r="H1093" s="247"/>
      <c r="I1093" s="11"/>
      <c r="J1093" s="11"/>
      <c r="K1093" s="11"/>
      <c r="L1093" s="11"/>
      <c r="M1093" s="3"/>
    </row>
    <row r="1094" spans="1:13" s="55" customFormat="1" x14ac:dyDescent="0.25">
      <c r="A1094" s="12"/>
      <c r="B1094" s="12"/>
      <c r="C1094" s="12"/>
      <c r="D1094" s="95"/>
      <c r="E1094" s="12"/>
      <c r="F1094" s="103"/>
      <c r="G1094" s="11"/>
      <c r="H1094" s="247"/>
      <c r="I1094" s="11"/>
      <c r="J1094" s="11"/>
      <c r="K1094" s="11"/>
      <c r="L1094" s="11"/>
      <c r="M1094" s="3"/>
    </row>
    <row r="1095" spans="1:13" s="55" customFormat="1" x14ac:dyDescent="0.25">
      <c r="A1095" s="12"/>
      <c r="B1095" s="12"/>
      <c r="C1095" s="12"/>
      <c r="D1095" s="95"/>
      <c r="E1095" s="12"/>
      <c r="F1095" s="103"/>
      <c r="G1095" s="11"/>
      <c r="H1095" s="247"/>
      <c r="I1095" s="11"/>
      <c r="J1095" s="11"/>
      <c r="K1095" s="11"/>
      <c r="L1095" s="11"/>
      <c r="M1095" s="3"/>
    </row>
    <row r="1096" spans="1:13" s="55" customFormat="1" x14ac:dyDescent="0.25">
      <c r="A1096" s="12"/>
      <c r="B1096" s="12"/>
      <c r="C1096" s="12"/>
      <c r="D1096" s="95"/>
      <c r="E1096" s="12"/>
      <c r="F1096" s="103"/>
      <c r="G1096" s="11"/>
      <c r="H1096" s="247"/>
      <c r="I1096" s="11"/>
      <c r="J1096" s="11"/>
      <c r="K1096" s="11"/>
      <c r="L1096" s="11"/>
      <c r="M1096" s="3"/>
    </row>
    <row r="1097" spans="1:13" s="55" customFormat="1" x14ac:dyDescent="0.25">
      <c r="A1097" s="12"/>
      <c r="B1097" s="12"/>
      <c r="C1097" s="12"/>
      <c r="D1097" s="95"/>
      <c r="E1097" s="12"/>
      <c r="F1097" s="103"/>
      <c r="G1097" s="11"/>
      <c r="H1097" s="247"/>
      <c r="I1097" s="11"/>
      <c r="J1097" s="11"/>
      <c r="K1097" s="11"/>
      <c r="L1097" s="11"/>
      <c r="M1097" s="3"/>
    </row>
    <row r="1098" spans="1:13" s="55" customFormat="1" x14ac:dyDescent="0.25">
      <c r="A1098" s="12"/>
      <c r="B1098" s="12"/>
      <c r="C1098" s="12"/>
      <c r="D1098" s="95"/>
      <c r="E1098" s="12"/>
      <c r="F1098" s="103"/>
      <c r="G1098" s="11"/>
      <c r="H1098" s="247"/>
      <c r="I1098" s="11"/>
      <c r="J1098" s="11"/>
      <c r="K1098" s="11"/>
      <c r="L1098" s="11"/>
      <c r="M1098" s="3"/>
    </row>
    <row r="1099" spans="1:13" s="55" customFormat="1" x14ac:dyDescent="0.25">
      <c r="A1099" s="12"/>
      <c r="B1099" s="12"/>
      <c r="C1099" s="12"/>
      <c r="D1099" s="95"/>
      <c r="E1099" s="12"/>
      <c r="F1099" s="103"/>
      <c r="G1099" s="11"/>
      <c r="H1099" s="247"/>
      <c r="I1099" s="11"/>
      <c r="J1099" s="11"/>
      <c r="K1099" s="11"/>
      <c r="L1099" s="11"/>
      <c r="M1099" s="3"/>
    </row>
    <row r="1100" spans="1:13" s="55" customFormat="1" x14ac:dyDescent="0.25">
      <c r="A1100" s="12"/>
      <c r="B1100" s="12"/>
      <c r="C1100" s="12"/>
      <c r="D1100" s="95"/>
      <c r="E1100" s="12"/>
      <c r="F1100" s="103"/>
      <c r="G1100" s="11"/>
      <c r="H1100" s="247"/>
      <c r="I1100" s="11"/>
      <c r="J1100" s="11"/>
      <c r="K1100" s="11"/>
      <c r="L1100" s="11"/>
      <c r="M1100" s="3"/>
    </row>
    <row r="1101" spans="1:13" s="55" customFormat="1" x14ac:dyDescent="0.25">
      <c r="A1101" s="12"/>
      <c r="B1101" s="12"/>
      <c r="C1101" s="12"/>
      <c r="D1101" s="95"/>
      <c r="E1101" s="12"/>
      <c r="F1101" s="103"/>
      <c r="G1101" s="11"/>
      <c r="H1101" s="247"/>
      <c r="I1101" s="11"/>
      <c r="J1101" s="11"/>
      <c r="K1101" s="11"/>
      <c r="L1101" s="11"/>
      <c r="M1101" s="3"/>
    </row>
    <row r="1102" spans="1:13" s="55" customFormat="1" x14ac:dyDescent="0.25">
      <c r="A1102" s="12"/>
      <c r="B1102" s="12"/>
      <c r="C1102" s="12"/>
      <c r="D1102" s="95"/>
      <c r="E1102" s="12"/>
      <c r="F1102" s="103"/>
      <c r="G1102" s="11"/>
      <c r="H1102" s="247"/>
      <c r="I1102" s="11"/>
      <c r="J1102" s="11"/>
      <c r="K1102" s="11"/>
      <c r="L1102" s="11"/>
      <c r="M1102" s="3"/>
    </row>
    <row r="1103" spans="1:13" s="55" customFormat="1" x14ac:dyDescent="0.25">
      <c r="A1103" s="12"/>
      <c r="B1103" s="12"/>
      <c r="C1103" s="12"/>
      <c r="D1103" s="95"/>
      <c r="E1103" s="12"/>
      <c r="F1103" s="103"/>
      <c r="G1103" s="11"/>
      <c r="H1103" s="247"/>
      <c r="I1103" s="11"/>
      <c r="J1103" s="11"/>
      <c r="K1103" s="11"/>
      <c r="L1103" s="11"/>
      <c r="M1103" s="3"/>
    </row>
    <row r="1104" spans="1:13" s="55" customFormat="1" x14ac:dyDescent="0.25">
      <c r="A1104" s="12"/>
      <c r="B1104" s="12"/>
      <c r="C1104" s="12"/>
      <c r="D1104" s="95"/>
      <c r="E1104" s="12"/>
      <c r="F1104" s="103"/>
      <c r="G1104" s="11"/>
      <c r="H1104" s="247"/>
      <c r="I1104" s="11"/>
      <c r="J1104" s="11"/>
      <c r="K1104" s="11"/>
      <c r="L1104" s="11"/>
      <c r="M1104" s="3"/>
    </row>
    <row r="1105" spans="1:13" s="55" customFormat="1" x14ac:dyDescent="0.25">
      <c r="A1105" s="12"/>
      <c r="B1105" s="12"/>
      <c r="C1105" s="12"/>
      <c r="D1105" s="95"/>
      <c r="E1105" s="12"/>
      <c r="F1105" s="103"/>
      <c r="G1105" s="11"/>
      <c r="H1105" s="247"/>
      <c r="I1105" s="11"/>
      <c r="J1105" s="11"/>
      <c r="K1105" s="11"/>
      <c r="L1105" s="11"/>
      <c r="M1105" s="3"/>
    </row>
    <row r="1106" spans="1:13" s="55" customFormat="1" x14ac:dyDescent="0.25">
      <c r="A1106" s="12"/>
      <c r="B1106" s="12"/>
      <c r="C1106" s="12"/>
      <c r="D1106" s="95"/>
      <c r="E1106" s="12"/>
      <c r="F1106" s="103"/>
      <c r="G1106" s="11"/>
      <c r="H1106" s="247"/>
      <c r="I1106" s="11"/>
      <c r="J1106" s="11"/>
      <c r="K1106" s="11"/>
      <c r="L1106" s="11"/>
      <c r="M1106" s="3"/>
    </row>
    <row r="1107" spans="1:13" s="55" customFormat="1" x14ac:dyDescent="0.25">
      <c r="A1107" s="12"/>
      <c r="B1107" s="12"/>
      <c r="C1107" s="12"/>
      <c r="D1107" s="95"/>
      <c r="E1107" s="12"/>
      <c r="F1107" s="103"/>
      <c r="G1107" s="11"/>
      <c r="H1107" s="247"/>
      <c r="I1107" s="11"/>
      <c r="J1107" s="11"/>
      <c r="K1107" s="11"/>
      <c r="L1107" s="11"/>
      <c r="M1107" s="3"/>
    </row>
    <row r="1108" spans="1:13" s="55" customFormat="1" x14ac:dyDescent="0.25">
      <c r="A1108" s="12"/>
      <c r="B1108" s="12"/>
      <c r="C1108" s="12"/>
      <c r="D1108" s="95"/>
      <c r="E1108" s="12"/>
      <c r="F1108" s="103"/>
      <c r="G1108" s="11"/>
      <c r="H1108" s="247"/>
      <c r="I1108" s="11"/>
      <c r="J1108" s="11"/>
      <c r="K1108" s="11"/>
      <c r="L1108" s="11"/>
      <c r="M1108" s="3"/>
    </row>
    <row r="1109" spans="1:13" s="55" customFormat="1" x14ac:dyDescent="0.25">
      <c r="A1109" s="12"/>
      <c r="B1109" s="12"/>
      <c r="C1109" s="12"/>
      <c r="D1109" s="95"/>
      <c r="E1109" s="12"/>
      <c r="F1109" s="103"/>
      <c r="G1109" s="11"/>
      <c r="H1109" s="247"/>
      <c r="I1109" s="11"/>
      <c r="J1109" s="11"/>
      <c r="K1109" s="11"/>
      <c r="L1109" s="11"/>
      <c r="M1109" s="3"/>
    </row>
    <row r="1110" spans="1:13" s="55" customFormat="1" x14ac:dyDescent="0.25">
      <c r="A1110" s="12"/>
      <c r="B1110" s="12"/>
      <c r="C1110" s="12"/>
      <c r="D1110" s="95"/>
      <c r="E1110" s="12"/>
      <c r="F1110" s="103"/>
      <c r="G1110" s="11"/>
      <c r="H1110" s="247"/>
      <c r="I1110" s="11"/>
      <c r="J1110" s="11"/>
      <c r="K1110" s="11"/>
      <c r="L1110" s="11"/>
      <c r="M1110" s="3"/>
    </row>
    <row r="1111" spans="1:13" s="55" customFormat="1" x14ac:dyDescent="0.25">
      <c r="A1111" s="12"/>
      <c r="B1111" s="12"/>
      <c r="C1111" s="12"/>
      <c r="D1111" s="95"/>
      <c r="E1111" s="12"/>
      <c r="F1111" s="103"/>
      <c r="G1111" s="11"/>
      <c r="H1111" s="247"/>
      <c r="I1111" s="11"/>
      <c r="J1111" s="11"/>
      <c r="K1111" s="11"/>
      <c r="L1111" s="11"/>
      <c r="M1111" s="3"/>
    </row>
    <row r="1112" spans="1:13" s="55" customFormat="1" x14ac:dyDescent="0.25">
      <c r="A1112" s="12"/>
      <c r="B1112" s="12"/>
      <c r="C1112" s="12"/>
      <c r="D1112" s="95"/>
      <c r="E1112" s="12"/>
      <c r="F1112" s="103"/>
      <c r="G1112" s="11"/>
      <c r="H1112" s="247"/>
      <c r="I1112" s="11"/>
      <c r="J1112" s="11"/>
      <c r="K1112" s="11"/>
      <c r="L1112" s="11"/>
      <c r="M1112" s="3"/>
    </row>
    <row r="1113" spans="1:13" s="55" customFormat="1" x14ac:dyDescent="0.25">
      <c r="A1113" s="12"/>
      <c r="B1113" s="12"/>
      <c r="C1113" s="12"/>
      <c r="D1113" s="95"/>
      <c r="E1113" s="12"/>
      <c r="F1113" s="103"/>
      <c r="G1113" s="11"/>
      <c r="H1113" s="247"/>
      <c r="I1113" s="11"/>
      <c r="J1113" s="11"/>
      <c r="K1113" s="11"/>
      <c r="L1113" s="11"/>
      <c r="M1113" s="3"/>
    </row>
    <row r="1114" spans="1:13" s="55" customFormat="1" x14ac:dyDescent="0.25">
      <c r="A1114" s="12"/>
      <c r="B1114" s="12"/>
      <c r="C1114" s="12"/>
      <c r="D1114" s="95"/>
      <c r="E1114" s="12"/>
      <c r="F1114" s="103"/>
      <c r="G1114" s="11"/>
      <c r="H1114" s="247"/>
      <c r="I1114" s="11"/>
      <c r="J1114" s="11"/>
      <c r="K1114" s="11"/>
      <c r="L1114" s="11"/>
      <c r="M1114" s="3"/>
    </row>
    <row r="1115" spans="1:13" s="55" customFormat="1" x14ac:dyDescent="0.25">
      <c r="A1115" s="12"/>
      <c r="B1115" s="12"/>
      <c r="C1115" s="12"/>
      <c r="D1115" s="95"/>
      <c r="E1115" s="12"/>
      <c r="F1115" s="103"/>
      <c r="G1115" s="11"/>
      <c r="H1115" s="247"/>
      <c r="I1115" s="11"/>
      <c r="J1115" s="11"/>
      <c r="K1115" s="11"/>
      <c r="L1115" s="11"/>
      <c r="M1115" s="3"/>
    </row>
    <row r="1116" spans="1:13" s="55" customFormat="1" x14ac:dyDescent="0.25">
      <c r="A1116" s="12"/>
      <c r="B1116" s="12"/>
      <c r="C1116" s="12"/>
      <c r="D1116" s="95"/>
      <c r="E1116" s="12"/>
      <c r="F1116" s="103"/>
      <c r="G1116" s="11"/>
      <c r="H1116" s="247"/>
      <c r="I1116" s="11"/>
      <c r="J1116" s="11"/>
      <c r="K1116" s="11"/>
      <c r="L1116" s="11"/>
      <c r="M1116" s="3"/>
    </row>
    <row r="1117" spans="1:13" s="55" customFormat="1" x14ac:dyDescent="0.25">
      <c r="A1117" s="12"/>
      <c r="B1117" s="12"/>
      <c r="C1117" s="12"/>
      <c r="D1117" s="95"/>
      <c r="E1117" s="12"/>
      <c r="F1117" s="103"/>
      <c r="G1117" s="11"/>
      <c r="H1117" s="247"/>
      <c r="I1117" s="11"/>
      <c r="J1117" s="11"/>
      <c r="K1117" s="11"/>
      <c r="L1117" s="11"/>
      <c r="M1117" s="3"/>
    </row>
    <row r="1118" spans="1:13" s="55" customFormat="1" x14ac:dyDescent="0.25">
      <c r="A1118" s="12"/>
      <c r="B1118" s="12"/>
      <c r="C1118" s="12"/>
      <c r="D1118" s="95"/>
      <c r="E1118" s="12"/>
      <c r="F1118" s="103"/>
      <c r="G1118" s="11"/>
      <c r="H1118" s="247"/>
      <c r="I1118" s="11"/>
      <c r="J1118" s="11"/>
      <c r="K1118" s="11"/>
      <c r="L1118" s="11"/>
      <c r="M1118" s="3"/>
    </row>
    <row r="1119" spans="1:13" s="55" customFormat="1" x14ac:dyDescent="0.25">
      <c r="A1119" s="12"/>
      <c r="B1119" s="12"/>
      <c r="C1119" s="12"/>
      <c r="D1119" s="95"/>
      <c r="E1119" s="12"/>
      <c r="F1119" s="103"/>
      <c r="G1119" s="11"/>
      <c r="H1119" s="247"/>
      <c r="I1119" s="11"/>
      <c r="J1119" s="11"/>
      <c r="K1119" s="11"/>
      <c r="L1119" s="11"/>
      <c r="M1119" s="3"/>
    </row>
    <row r="1120" spans="1:13" s="55" customFormat="1" x14ac:dyDescent="0.25">
      <c r="A1120" s="12"/>
      <c r="B1120" s="12"/>
      <c r="C1120" s="12"/>
      <c r="D1120" s="95"/>
      <c r="E1120" s="12"/>
      <c r="F1120" s="103"/>
      <c r="G1120" s="11"/>
      <c r="H1120" s="247"/>
      <c r="I1120" s="11"/>
      <c r="J1120" s="11"/>
      <c r="K1120" s="11"/>
      <c r="L1120" s="11"/>
      <c r="M1120" s="3"/>
    </row>
    <row r="1121" spans="1:13" s="55" customFormat="1" x14ac:dyDescent="0.25">
      <c r="A1121" s="12"/>
      <c r="B1121" s="12"/>
      <c r="C1121" s="12"/>
      <c r="D1121" s="95"/>
      <c r="E1121" s="12"/>
      <c r="F1121" s="103"/>
      <c r="G1121" s="11"/>
      <c r="H1121" s="247"/>
      <c r="I1121" s="11"/>
      <c r="J1121" s="11"/>
      <c r="K1121" s="11"/>
      <c r="L1121" s="11"/>
      <c r="M1121" s="3"/>
    </row>
    <row r="1122" spans="1:13" s="55" customFormat="1" x14ac:dyDescent="0.25">
      <c r="A1122" s="12"/>
      <c r="B1122" s="12"/>
      <c r="C1122" s="12"/>
      <c r="D1122" s="95"/>
      <c r="E1122" s="12"/>
      <c r="F1122" s="103"/>
      <c r="G1122" s="11"/>
      <c r="H1122" s="247"/>
      <c r="I1122" s="11"/>
      <c r="J1122" s="11"/>
      <c r="K1122" s="11"/>
      <c r="L1122" s="11"/>
      <c r="M1122" s="3"/>
    </row>
    <row r="1123" spans="1:13" s="55" customFormat="1" x14ac:dyDescent="0.25">
      <c r="A1123" s="12"/>
      <c r="B1123" s="12"/>
      <c r="C1123" s="12"/>
      <c r="D1123" s="95"/>
      <c r="E1123" s="12"/>
      <c r="F1123" s="103"/>
      <c r="G1123" s="11"/>
      <c r="H1123" s="247"/>
      <c r="I1123" s="11"/>
      <c r="J1123" s="11"/>
      <c r="K1123" s="11"/>
      <c r="L1123" s="11"/>
      <c r="M1123" s="3"/>
    </row>
    <row r="1124" spans="1:13" s="55" customFormat="1" x14ac:dyDescent="0.25">
      <c r="A1124" s="12"/>
      <c r="B1124" s="12"/>
      <c r="C1124" s="12"/>
      <c r="D1124" s="95"/>
      <c r="E1124" s="12"/>
      <c r="F1124" s="103"/>
      <c r="G1124" s="11"/>
      <c r="H1124" s="247"/>
      <c r="I1124" s="11"/>
      <c r="J1124" s="11"/>
      <c r="K1124" s="11"/>
      <c r="L1124" s="11"/>
      <c r="M1124" s="3"/>
    </row>
    <row r="1125" spans="1:13" s="55" customFormat="1" x14ac:dyDescent="0.25">
      <c r="A1125" s="12"/>
      <c r="B1125" s="12"/>
      <c r="C1125" s="12"/>
      <c r="D1125" s="95"/>
      <c r="E1125" s="12"/>
      <c r="F1125" s="103"/>
      <c r="G1125" s="11"/>
      <c r="H1125" s="247"/>
      <c r="I1125" s="11"/>
      <c r="J1125" s="11"/>
      <c r="K1125" s="11"/>
      <c r="L1125" s="11"/>
      <c r="M1125" s="3"/>
    </row>
    <row r="1126" spans="1:13" s="55" customFormat="1" x14ac:dyDescent="0.25">
      <c r="A1126" s="12"/>
      <c r="B1126" s="12"/>
      <c r="C1126" s="12"/>
      <c r="D1126" s="95"/>
      <c r="E1126" s="12"/>
      <c r="F1126" s="103"/>
      <c r="G1126" s="11"/>
      <c r="H1126" s="247"/>
      <c r="I1126" s="11"/>
      <c r="J1126" s="11"/>
      <c r="K1126" s="11"/>
      <c r="L1126" s="11"/>
      <c r="M1126" s="3"/>
    </row>
    <row r="1127" spans="1:13" s="55" customFormat="1" x14ac:dyDescent="0.25">
      <c r="A1127" s="12"/>
      <c r="B1127" s="12"/>
      <c r="C1127" s="12"/>
      <c r="D1127" s="95"/>
      <c r="E1127" s="12"/>
      <c r="F1127" s="103"/>
      <c r="G1127" s="11"/>
      <c r="H1127" s="247"/>
      <c r="I1127" s="11"/>
      <c r="J1127" s="11"/>
      <c r="K1127" s="11"/>
      <c r="L1127" s="11"/>
      <c r="M1127" s="3"/>
    </row>
    <row r="1128" spans="1:13" s="55" customFormat="1" x14ac:dyDescent="0.25">
      <c r="A1128" s="12"/>
      <c r="B1128" s="12"/>
      <c r="C1128" s="12"/>
      <c r="D1128" s="95"/>
      <c r="E1128" s="12"/>
      <c r="F1128" s="103"/>
      <c r="G1128" s="11"/>
      <c r="H1128" s="247"/>
      <c r="I1128" s="11"/>
      <c r="J1128" s="11"/>
      <c r="K1128" s="11"/>
      <c r="L1128" s="11"/>
      <c r="M1128" s="3"/>
    </row>
    <row r="1129" spans="1:13" s="55" customFormat="1" x14ac:dyDescent="0.25">
      <c r="A1129" s="12"/>
      <c r="B1129" s="12"/>
      <c r="C1129" s="12"/>
      <c r="D1129" s="95"/>
      <c r="E1129" s="12"/>
      <c r="F1129" s="103"/>
      <c r="G1129" s="11"/>
      <c r="H1129" s="247"/>
      <c r="I1129" s="11"/>
      <c r="J1129" s="11"/>
      <c r="K1129" s="11"/>
      <c r="L1129" s="11"/>
      <c r="M1129" s="3"/>
    </row>
    <row r="1130" spans="1:13" s="55" customFormat="1" x14ac:dyDescent="0.25">
      <c r="A1130" s="12"/>
      <c r="B1130" s="12"/>
      <c r="C1130" s="12"/>
      <c r="D1130" s="95"/>
      <c r="E1130" s="12"/>
      <c r="F1130" s="103"/>
      <c r="G1130" s="11"/>
      <c r="H1130" s="247"/>
      <c r="I1130" s="11"/>
      <c r="J1130" s="11"/>
      <c r="K1130" s="11"/>
      <c r="L1130" s="11"/>
      <c r="M1130" s="3"/>
    </row>
    <row r="1131" spans="1:13" s="55" customFormat="1" x14ac:dyDescent="0.25">
      <c r="A1131" s="12"/>
      <c r="B1131" s="12"/>
      <c r="C1131" s="12"/>
      <c r="D1131" s="95"/>
      <c r="E1131" s="12"/>
      <c r="F1131" s="103"/>
      <c r="G1131" s="11"/>
      <c r="H1131" s="247"/>
      <c r="I1131" s="11"/>
      <c r="J1131" s="11"/>
      <c r="K1131" s="11"/>
      <c r="L1131" s="11"/>
      <c r="M1131" s="3"/>
    </row>
    <row r="1132" spans="1:13" s="55" customFormat="1" x14ac:dyDescent="0.25">
      <c r="A1132" s="12"/>
      <c r="B1132" s="12"/>
      <c r="C1132" s="12"/>
      <c r="D1132" s="95"/>
      <c r="E1132" s="12"/>
      <c r="F1132" s="103"/>
      <c r="G1132" s="11"/>
      <c r="H1132" s="247"/>
      <c r="I1132" s="11"/>
      <c r="J1132" s="11"/>
      <c r="K1132" s="11"/>
      <c r="L1132" s="11"/>
      <c r="M1132" s="3"/>
    </row>
    <row r="1133" spans="1:13" s="55" customFormat="1" x14ac:dyDescent="0.25">
      <c r="A1133" s="12"/>
      <c r="B1133" s="12"/>
      <c r="C1133" s="12"/>
      <c r="D1133" s="95"/>
      <c r="E1133" s="12"/>
      <c r="F1133" s="103"/>
      <c r="G1133" s="11"/>
      <c r="H1133" s="247"/>
      <c r="I1133" s="11"/>
      <c r="J1133" s="11"/>
      <c r="K1133" s="11"/>
      <c r="L1133" s="11"/>
      <c r="M1133" s="3"/>
    </row>
    <row r="1134" spans="1:13" s="55" customFormat="1" x14ac:dyDescent="0.25">
      <c r="A1134" s="12"/>
      <c r="B1134" s="12"/>
      <c r="C1134" s="12"/>
      <c r="D1134" s="95"/>
      <c r="E1134" s="12"/>
      <c r="F1134" s="103"/>
      <c r="G1134" s="11"/>
      <c r="H1134" s="247"/>
      <c r="I1134" s="11"/>
      <c r="J1134" s="11"/>
      <c r="K1134" s="11"/>
      <c r="L1134" s="11"/>
      <c r="M1134" s="3"/>
    </row>
    <row r="1135" spans="1:13" s="55" customFormat="1" x14ac:dyDescent="0.25">
      <c r="A1135" s="12"/>
      <c r="B1135" s="12"/>
      <c r="C1135" s="12"/>
      <c r="D1135" s="95"/>
      <c r="E1135" s="12"/>
      <c r="F1135" s="103"/>
      <c r="G1135" s="11"/>
      <c r="H1135" s="247"/>
      <c r="I1135" s="11"/>
      <c r="J1135" s="11"/>
      <c r="K1135" s="11"/>
      <c r="L1135" s="11"/>
      <c r="M1135" s="3"/>
    </row>
    <row r="1136" spans="1:13" s="55" customFormat="1" x14ac:dyDescent="0.25">
      <c r="A1136" s="12"/>
      <c r="B1136" s="12"/>
      <c r="C1136" s="12"/>
      <c r="D1136" s="95"/>
      <c r="E1136" s="12"/>
      <c r="F1136" s="103"/>
      <c r="G1136" s="11"/>
      <c r="H1136" s="247"/>
      <c r="I1136" s="11"/>
      <c r="J1136" s="11"/>
      <c r="K1136" s="11"/>
      <c r="L1136" s="11"/>
      <c r="M1136" s="3"/>
    </row>
    <row r="1137" spans="1:13" s="55" customFormat="1" x14ac:dyDescent="0.25">
      <c r="A1137" s="12"/>
      <c r="B1137" s="12"/>
      <c r="C1137" s="12"/>
      <c r="D1137" s="95"/>
      <c r="E1137" s="12"/>
      <c r="F1137" s="103"/>
      <c r="G1137" s="11"/>
      <c r="H1137" s="247"/>
      <c r="I1137" s="11"/>
      <c r="J1137" s="11"/>
      <c r="K1137" s="11"/>
      <c r="L1137" s="11"/>
      <c r="M1137" s="3"/>
    </row>
    <row r="1138" spans="1:13" s="55" customFormat="1" x14ac:dyDescent="0.25">
      <c r="A1138" s="12"/>
      <c r="B1138" s="12"/>
      <c r="C1138" s="12"/>
      <c r="D1138" s="95"/>
      <c r="E1138" s="12"/>
      <c r="F1138" s="103"/>
      <c r="G1138" s="11"/>
      <c r="H1138" s="247"/>
      <c r="I1138" s="11"/>
      <c r="J1138" s="11"/>
      <c r="K1138" s="11"/>
      <c r="L1138" s="11"/>
      <c r="M1138" s="3"/>
    </row>
    <row r="1139" spans="1:13" s="55" customFormat="1" x14ac:dyDescent="0.25">
      <c r="A1139" s="12"/>
      <c r="B1139" s="12"/>
      <c r="C1139" s="12"/>
      <c r="D1139" s="95"/>
      <c r="E1139" s="12"/>
      <c r="F1139" s="103"/>
      <c r="G1139" s="11"/>
      <c r="H1139" s="247"/>
      <c r="I1139" s="11"/>
      <c r="J1139" s="11"/>
      <c r="K1139" s="11"/>
      <c r="L1139" s="11"/>
      <c r="M1139" s="3"/>
    </row>
    <row r="1140" spans="1:13" s="55" customFormat="1" x14ac:dyDescent="0.25">
      <c r="A1140" s="12"/>
      <c r="B1140" s="12"/>
      <c r="C1140" s="12"/>
      <c r="D1140" s="95"/>
      <c r="E1140" s="12"/>
      <c r="F1140" s="103"/>
      <c r="G1140" s="11"/>
      <c r="H1140" s="247"/>
      <c r="I1140" s="11"/>
      <c r="J1140" s="11"/>
      <c r="K1140" s="11"/>
      <c r="L1140" s="11"/>
      <c r="M1140" s="3"/>
    </row>
    <row r="1141" spans="1:13" s="55" customFormat="1" x14ac:dyDescent="0.25">
      <c r="A1141" s="12"/>
      <c r="B1141" s="12"/>
      <c r="C1141" s="12"/>
      <c r="D1141" s="95"/>
      <c r="E1141" s="12"/>
      <c r="F1141" s="103"/>
      <c r="G1141" s="11"/>
      <c r="H1141" s="247"/>
      <c r="I1141" s="11"/>
      <c r="J1141" s="11"/>
      <c r="K1141" s="11"/>
      <c r="L1141" s="11"/>
      <c r="M1141" s="3"/>
    </row>
    <row r="1142" spans="1:13" s="55" customFormat="1" x14ac:dyDescent="0.25">
      <c r="A1142" s="12"/>
      <c r="B1142" s="12"/>
      <c r="C1142" s="12"/>
      <c r="D1142" s="95"/>
      <c r="E1142" s="12"/>
      <c r="F1142" s="103"/>
      <c r="G1142" s="11"/>
      <c r="H1142" s="247"/>
      <c r="I1142" s="11"/>
      <c r="J1142" s="11"/>
      <c r="K1142" s="11"/>
      <c r="L1142" s="11"/>
      <c r="M1142" s="3"/>
    </row>
    <row r="1143" spans="1:13" s="55" customFormat="1" x14ac:dyDescent="0.25">
      <c r="A1143" s="12"/>
      <c r="B1143" s="12"/>
      <c r="C1143" s="12"/>
      <c r="D1143" s="95"/>
      <c r="E1143" s="12"/>
      <c r="F1143" s="103"/>
      <c r="G1143" s="11"/>
      <c r="H1143" s="247"/>
      <c r="I1143" s="11"/>
      <c r="J1143" s="11"/>
      <c r="K1143" s="11"/>
      <c r="L1143" s="11"/>
      <c r="M1143" s="3"/>
    </row>
    <row r="1144" spans="1:13" s="55" customFormat="1" x14ac:dyDescent="0.25">
      <c r="A1144" s="12"/>
      <c r="B1144" s="12"/>
      <c r="C1144" s="12"/>
      <c r="D1144" s="95"/>
      <c r="E1144" s="12"/>
      <c r="F1144" s="103"/>
      <c r="G1144" s="11"/>
      <c r="H1144" s="247"/>
      <c r="I1144" s="11"/>
      <c r="J1144" s="11"/>
      <c r="K1144" s="11"/>
      <c r="L1144" s="11"/>
      <c r="M1144" s="3"/>
    </row>
    <row r="1145" spans="1:13" s="55" customFormat="1" x14ac:dyDescent="0.25">
      <c r="A1145" s="12"/>
      <c r="B1145" s="12"/>
      <c r="C1145" s="12"/>
      <c r="D1145" s="95"/>
      <c r="E1145" s="12"/>
      <c r="F1145" s="103"/>
      <c r="G1145" s="11"/>
      <c r="H1145" s="247"/>
      <c r="I1145" s="11"/>
      <c r="J1145" s="11"/>
      <c r="K1145" s="11"/>
      <c r="L1145" s="11"/>
      <c r="M1145" s="3"/>
    </row>
    <row r="1146" spans="1:13" s="55" customFormat="1" x14ac:dyDescent="0.25">
      <c r="A1146" s="12"/>
      <c r="B1146" s="12"/>
      <c r="C1146" s="12"/>
      <c r="D1146" s="95"/>
      <c r="E1146" s="12"/>
      <c r="F1146" s="103"/>
      <c r="G1146" s="11"/>
      <c r="H1146" s="247"/>
      <c r="I1146" s="11"/>
      <c r="J1146" s="11"/>
      <c r="K1146" s="11"/>
      <c r="L1146" s="11"/>
      <c r="M1146" s="3"/>
    </row>
    <row r="1147" spans="1:13" s="55" customFormat="1" x14ac:dyDescent="0.25">
      <c r="A1147" s="12"/>
      <c r="B1147" s="12"/>
      <c r="C1147" s="12"/>
      <c r="D1147" s="95"/>
      <c r="E1147" s="12"/>
      <c r="F1147" s="103"/>
      <c r="G1147" s="11"/>
      <c r="H1147" s="247"/>
      <c r="I1147" s="11"/>
      <c r="J1147" s="11"/>
      <c r="K1147" s="11"/>
      <c r="L1147" s="11"/>
      <c r="M1147" s="3"/>
    </row>
    <row r="1148" spans="1:13" s="55" customFormat="1" x14ac:dyDescent="0.25">
      <c r="A1148" s="12"/>
      <c r="B1148" s="12"/>
      <c r="C1148" s="12"/>
      <c r="D1148" s="95"/>
      <c r="E1148" s="12"/>
      <c r="F1148" s="103"/>
      <c r="G1148" s="11"/>
      <c r="H1148" s="247"/>
      <c r="I1148" s="11"/>
      <c r="J1148" s="11"/>
      <c r="K1148" s="11"/>
      <c r="L1148" s="11"/>
      <c r="M1148" s="3"/>
    </row>
    <row r="1149" spans="1:13" s="55" customFormat="1" x14ac:dyDescent="0.25">
      <c r="A1149" s="12"/>
      <c r="B1149" s="12"/>
      <c r="C1149" s="12"/>
      <c r="D1149" s="95"/>
      <c r="E1149" s="12"/>
      <c r="F1149" s="103"/>
      <c r="G1149" s="11"/>
      <c r="H1149" s="247"/>
      <c r="I1149" s="11"/>
      <c r="J1149" s="11"/>
      <c r="K1149" s="11"/>
      <c r="L1149" s="11"/>
      <c r="M1149" s="3"/>
    </row>
    <row r="1150" spans="1:13" s="55" customFormat="1" x14ac:dyDescent="0.25">
      <c r="A1150" s="12"/>
      <c r="B1150" s="12"/>
      <c r="C1150" s="12"/>
      <c r="D1150" s="95"/>
      <c r="E1150" s="12"/>
      <c r="F1150" s="103"/>
      <c r="G1150" s="11"/>
      <c r="H1150" s="247"/>
      <c r="I1150" s="11"/>
      <c r="J1150" s="11"/>
      <c r="K1150" s="11"/>
      <c r="L1150" s="11"/>
      <c r="M1150" s="3"/>
    </row>
    <row r="1151" spans="1:13" s="55" customFormat="1" x14ac:dyDescent="0.25">
      <c r="A1151" s="12"/>
      <c r="B1151" s="12"/>
      <c r="C1151" s="12"/>
      <c r="D1151" s="95"/>
      <c r="E1151" s="12"/>
      <c r="F1151" s="103"/>
      <c r="G1151" s="11"/>
      <c r="H1151" s="247"/>
      <c r="I1151" s="11"/>
      <c r="J1151" s="11"/>
      <c r="K1151" s="11"/>
      <c r="L1151" s="11"/>
      <c r="M1151" s="3"/>
    </row>
    <row r="1152" spans="1:13" s="55" customFormat="1" x14ac:dyDescent="0.25">
      <c r="A1152" s="12"/>
      <c r="B1152" s="12"/>
      <c r="C1152" s="12"/>
      <c r="D1152" s="95"/>
      <c r="E1152" s="12"/>
      <c r="F1152" s="103"/>
      <c r="G1152" s="11"/>
      <c r="H1152" s="247"/>
      <c r="I1152" s="11"/>
      <c r="J1152" s="11"/>
      <c r="K1152" s="11"/>
      <c r="L1152" s="11"/>
      <c r="M1152" s="3"/>
    </row>
    <row r="1153" spans="1:13" s="55" customFormat="1" x14ac:dyDescent="0.25">
      <c r="A1153" s="12"/>
      <c r="B1153" s="12"/>
      <c r="C1153" s="12"/>
      <c r="D1153" s="95"/>
      <c r="E1153" s="12"/>
      <c r="F1153" s="103"/>
      <c r="G1153" s="11"/>
      <c r="H1153" s="247"/>
      <c r="I1153" s="11"/>
      <c r="J1153" s="11"/>
      <c r="K1153" s="11"/>
      <c r="L1153" s="11"/>
      <c r="M1153" s="3"/>
    </row>
    <row r="1154" spans="1:13" s="55" customFormat="1" x14ac:dyDescent="0.25">
      <c r="A1154" s="12"/>
      <c r="B1154" s="12"/>
      <c r="C1154" s="12"/>
      <c r="D1154" s="95"/>
      <c r="E1154" s="12"/>
      <c r="F1154" s="103"/>
      <c r="G1154" s="11"/>
      <c r="H1154" s="247"/>
      <c r="I1154" s="11"/>
      <c r="J1154" s="11"/>
      <c r="K1154" s="11"/>
      <c r="L1154" s="11"/>
      <c r="M1154" s="3"/>
    </row>
    <row r="1155" spans="1:13" s="55" customFormat="1" x14ac:dyDescent="0.25">
      <c r="A1155" s="12"/>
      <c r="B1155" s="12"/>
      <c r="C1155" s="12"/>
      <c r="D1155" s="95"/>
      <c r="E1155" s="12"/>
      <c r="F1155" s="103"/>
      <c r="G1155" s="11"/>
      <c r="H1155" s="247"/>
      <c r="I1155" s="11"/>
      <c r="J1155" s="11"/>
      <c r="K1155" s="11"/>
      <c r="L1155" s="11"/>
      <c r="M1155" s="3"/>
    </row>
    <row r="1156" spans="1:13" s="55" customFormat="1" x14ac:dyDescent="0.25">
      <c r="A1156" s="12"/>
      <c r="B1156" s="12"/>
      <c r="C1156" s="12"/>
      <c r="D1156" s="95"/>
      <c r="E1156" s="12"/>
      <c r="F1156" s="103"/>
      <c r="G1156" s="11"/>
      <c r="H1156" s="247"/>
      <c r="I1156" s="11"/>
      <c r="J1156" s="11"/>
      <c r="K1156" s="11"/>
      <c r="L1156" s="11"/>
      <c r="M1156" s="3"/>
    </row>
    <row r="1157" spans="1:13" s="55" customFormat="1" x14ac:dyDescent="0.25">
      <c r="A1157" s="12"/>
      <c r="B1157" s="12"/>
      <c r="C1157" s="12"/>
      <c r="D1157" s="95"/>
      <c r="E1157" s="12"/>
      <c r="F1157" s="103"/>
      <c r="G1157" s="11"/>
      <c r="H1157" s="247"/>
      <c r="I1157" s="11"/>
      <c r="J1157" s="11"/>
      <c r="K1157" s="11"/>
      <c r="L1157" s="11"/>
      <c r="M1157" s="3"/>
    </row>
    <row r="1158" spans="1:13" s="55" customFormat="1" x14ac:dyDescent="0.25">
      <c r="A1158" s="12"/>
      <c r="B1158" s="12"/>
      <c r="C1158" s="12"/>
      <c r="D1158" s="95"/>
      <c r="E1158" s="12"/>
      <c r="F1158" s="103"/>
      <c r="G1158" s="11"/>
      <c r="H1158" s="247"/>
      <c r="I1158" s="11"/>
      <c r="J1158" s="11"/>
      <c r="K1158" s="11"/>
      <c r="L1158" s="11"/>
      <c r="M1158" s="3"/>
    </row>
    <row r="1159" spans="1:13" s="55" customFormat="1" x14ac:dyDescent="0.25">
      <c r="A1159" s="12"/>
      <c r="B1159" s="12"/>
      <c r="C1159" s="12"/>
      <c r="D1159" s="95"/>
      <c r="E1159" s="12"/>
      <c r="F1159" s="103"/>
      <c r="G1159" s="11"/>
      <c r="H1159" s="247"/>
      <c r="I1159" s="11"/>
      <c r="J1159" s="11"/>
      <c r="K1159" s="11"/>
      <c r="L1159" s="11"/>
      <c r="M1159" s="3"/>
    </row>
    <row r="1160" spans="1:13" s="55" customFormat="1" x14ac:dyDescent="0.25">
      <c r="A1160" s="12"/>
      <c r="B1160" s="12"/>
      <c r="C1160" s="12"/>
      <c r="D1160" s="95"/>
      <c r="E1160" s="12"/>
      <c r="F1160" s="103"/>
      <c r="G1160" s="11"/>
      <c r="H1160" s="247"/>
      <c r="I1160" s="11"/>
      <c r="J1160" s="11"/>
      <c r="K1160" s="11"/>
      <c r="L1160" s="11"/>
      <c r="M1160" s="3"/>
    </row>
    <row r="1161" spans="1:13" s="55" customFormat="1" x14ac:dyDescent="0.25">
      <c r="A1161" s="12"/>
      <c r="B1161" s="12"/>
      <c r="C1161" s="12"/>
      <c r="D1161" s="95"/>
      <c r="E1161" s="12"/>
      <c r="F1161" s="103"/>
      <c r="G1161" s="11"/>
      <c r="H1161" s="247"/>
      <c r="I1161" s="11"/>
      <c r="J1161" s="11"/>
      <c r="K1161" s="11"/>
      <c r="L1161" s="11"/>
      <c r="M1161" s="3"/>
    </row>
    <row r="1162" spans="1:13" s="55" customFormat="1" x14ac:dyDescent="0.25">
      <c r="A1162" s="12"/>
      <c r="B1162" s="12"/>
      <c r="C1162" s="12"/>
      <c r="D1162" s="95"/>
      <c r="E1162" s="12"/>
      <c r="F1162" s="103"/>
      <c r="G1162" s="11"/>
      <c r="H1162" s="247"/>
      <c r="I1162" s="11"/>
      <c r="J1162" s="11"/>
      <c r="K1162" s="11"/>
      <c r="L1162" s="11"/>
      <c r="M1162" s="3"/>
    </row>
    <row r="1163" spans="1:13" s="55" customFormat="1" x14ac:dyDescent="0.25">
      <c r="A1163" s="12"/>
      <c r="B1163" s="12"/>
      <c r="C1163" s="12"/>
      <c r="D1163" s="95"/>
      <c r="E1163" s="12"/>
      <c r="F1163" s="103"/>
      <c r="G1163" s="11"/>
      <c r="H1163" s="247"/>
      <c r="I1163" s="11"/>
      <c r="J1163" s="11"/>
      <c r="K1163" s="11"/>
      <c r="L1163" s="11"/>
      <c r="M1163" s="3"/>
    </row>
    <row r="1164" spans="1:13" s="55" customFormat="1" x14ac:dyDescent="0.25">
      <c r="A1164" s="12"/>
      <c r="B1164" s="12"/>
      <c r="C1164" s="12"/>
      <c r="D1164" s="95"/>
      <c r="E1164" s="12"/>
      <c r="F1164" s="103"/>
      <c r="G1164" s="11"/>
      <c r="H1164" s="247"/>
      <c r="I1164" s="11"/>
      <c r="J1164" s="11"/>
      <c r="K1164" s="11"/>
      <c r="L1164" s="11"/>
      <c r="M1164" s="3"/>
    </row>
    <row r="1165" spans="1:13" s="55" customFormat="1" x14ac:dyDescent="0.25">
      <c r="A1165" s="12"/>
      <c r="B1165" s="12"/>
      <c r="C1165" s="12"/>
      <c r="D1165" s="95"/>
      <c r="E1165" s="12"/>
      <c r="F1165" s="103"/>
      <c r="G1165" s="11"/>
      <c r="H1165" s="247"/>
      <c r="I1165" s="11"/>
      <c r="J1165" s="11"/>
      <c r="K1165" s="11"/>
      <c r="L1165" s="11"/>
      <c r="M1165" s="3"/>
    </row>
    <row r="1166" spans="1:13" s="55" customFormat="1" x14ac:dyDescent="0.25">
      <c r="A1166" s="12"/>
      <c r="B1166" s="12"/>
      <c r="C1166" s="12"/>
      <c r="D1166" s="95"/>
      <c r="E1166" s="12"/>
      <c r="F1166" s="103"/>
      <c r="G1166" s="11"/>
      <c r="H1166" s="247"/>
      <c r="I1166" s="11"/>
      <c r="J1166" s="11"/>
      <c r="K1166" s="11"/>
      <c r="L1166" s="11"/>
      <c r="M1166" s="3"/>
    </row>
    <row r="1167" spans="1:13" s="55" customFormat="1" x14ac:dyDescent="0.25">
      <c r="A1167" s="12"/>
      <c r="B1167" s="12"/>
      <c r="C1167" s="12"/>
      <c r="D1167" s="95"/>
      <c r="E1167" s="12"/>
      <c r="F1167" s="103"/>
      <c r="G1167" s="11"/>
      <c r="H1167" s="247"/>
      <c r="I1167" s="11"/>
      <c r="J1167" s="11"/>
      <c r="K1167" s="11"/>
      <c r="L1167" s="11"/>
      <c r="M1167" s="3"/>
    </row>
    <row r="1168" spans="1:13" s="55" customFormat="1" x14ac:dyDescent="0.25">
      <c r="A1168" s="12"/>
      <c r="B1168" s="12"/>
      <c r="C1168" s="12"/>
      <c r="D1168" s="95"/>
      <c r="E1168" s="12"/>
      <c r="F1168" s="103"/>
      <c r="G1168" s="11"/>
      <c r="H1168" s="247"/>
      <c r="I1168" s="11"/>
      <c r="J1168" s="11"/>
      <c r="K1168" s="11"/>
      <c r="L1168" s="11"/>
      <c r="M1168" s="3"/>
    </row>
    <row r="1169" spans="1:13" s="55" customFormat="1" x14ac:dyDescent="0.25">
      <c r="A1169" s="12"/>
      <c r="B1169" s="12"/>
      <c r="C1169" s="12"/>
      <c r="D1169" s="95"/>
      <c r="E1169" s="12"/>
      <c r="F1169" s="103"/>
      <c r="G1169" s="11"/>
      <c r="H1169" s="247"/>
      <c r="I1169" s="11"/>
      <c r="J1169" s="11"/>
      <c r="K1169" s="11"/>
      <c r="L1169" s="11"/>
      <c r="M1169" s="3"/>
    </row>
    <row r="1170" spans="1:13" s="55" customFormat="1" x14ac:dyDescent="0.25">
      <c r="A1170" s="12"/>
      <c r="B1170" s="12"/>
      <c r="C1170" s="12"/>
      <c r="D1170" s="95"/>
      <c r="E1170" s="12"/>
      <c r="F1170" s="103"/>
      <c r="G1170" s="11"/>
      <c r="H1170" s="247"/>
      <c r="I1170" s="11"/>
      <c r="J1170" s="11"/>
      <c r="K1170" s="11"/>
      <c r="L1170" s="11"/>
      <c r="M1170" s="3"/>
    </row>
    <row r="1171" spans="1:13" s="55" customFormat="1" x14ac:dyDescent="0.25">
      <c r="A1171" s="12"/>
      <c r="B1171" s="12"/>
      <c r="C1171" s="12"/>
      <c r="D1171" s="95"/>
      <c r="E1171" s="12"/>
      <c r="F1171" s="103"/>
      <c r="G1171" s="11"/>
      <c r="H1171" s="247"/>
      <c r="I1171" s="11"/>
      <c r="J1171" s="11"/>
      <c r="K1171" s="11"/>
      <c r="L1171" s="11"/>
      <c r="M1171" s="3"/>
    </row>
    <row r="1172" spans="1:13" s="55" customFormat="1" x14ac:dyDescent="0.25">
      <c r="A1172" s="12"/>
      <c r="B1172" s="12"/>
      <c r="C1172" s="12"/>
      <c r="D1172" s="95"/>
      <c r="E1172" s="12"/>
      <c r="F1172" s="103"/>
      <c r="G1172" s="11"/>
      <c r="H1172" s="247"/>
      <c r="I1172" s="11"/>
      <c r="J1172" s="11"/>
      <c r="K1172" s="11"/>
      <c r="L1172" s="11"/>
      <c r="M1172" s="3"/>
    </row>
    <row r="1173" spans="1:13" s="55" customFormat="1" x14ac:dyDescent="0.25">
      <c r="A1173" s="12"/>
      <c r="B1173" s="12"/>
      <c r="C1173" s="12"/>
      <c r="D1173" s="95"/>
      <c r="E1173" s="12"/>
      <c r="F1173" s="103"/>
      <c r="G1173" s="11"/>
      <c r="H1173" s="247"/>
      <c r="I1173" s="11"/>
      <c r="J1173" s="11"/>
      <c r="K1173" s="11"/>
      <c r="L1173" s="11"/>
      <c r="M1173" s="3"/>
    </row>
    <row r="1174" spans="1:13" s="55" customFormat="1" x14ac:dyDescent="0.25">
      <c r="A1174" s="12"/>
      <c r="B1174" s="12"/>
      <c r="C1174" s="12"/>
      <c r="D1174" s="95"/>
      <c r="E1174" s="12"/>
      <c r="F1174" s="103"/>
      <c r="G1174" s="11"/>
      <c r="H1174" s="247"/>
      <c r="I1174" s="11"/>
      <c r="J1174" s="11"/>
      <c r="K1174" s="11"/>
      <c r="L1174" s="11"/>
      <c r="M1174" s="3"/>
    </row>
    <row r="1175" spans="1:13" s="55" customFormat="1" x14ac:dyDescent="0.25">
      <c r="A1175" s="12"/>
      <c r="B1175" s="12"/>
      <c r="C1175" s="12"/>
      <c r="D1175" s="95"/>
      <c r="E1175" s="12"/>
      <c r="F1175" s="103"/>
      <c r="G1175" s="11"/>
      <c r="H1175" s="247"/>
      <c r="I1175" s="11"/>
      <c r="J1175" s="11"/>
      <c r="K1175" s="11"/>
      <c r="L1175" s="11"/>
      <c r="M1175" s="3"/>
    </row>
    <row r="1176" spans="1:13" s="55" customFormat="1" x14ac:dyDescent="0.25">
      <c r="A1176" s="12"/>
      <c r="B1176" s="12"/>
      <c r="C1176" s="12"/>
      <c r="D1176" s="95"/>
      <c r="E1176" s="12"/>
      <c r="F1176" s="103"/>
      <c r="G1176" s="11"/>
      <c r="H1176" s="247"/>
      <c r="I1176" s="11"/>
      <c r="J1176" s="11"/>
      <c r="K1176" s="11"/>
      <c r="L1176" s="11"/>
      <c r="M1176" s="3"/>
    </row>
    <row r="1177" spans="1:13" s="55" customFormat="1" x14ac:dyDescent="0.25">
      <c r="A1177" s="12"/>
      <c r="B1177" s="12"/>
      <c r="C1177" s="12"/>
      <c r="D1177" s="95"/>
      <c r="E1177" s="12"/>
      <c r="F1177" s="103"/>
      <c r="G1177" s="11"/>
      <c r="H1177" s="247"/>
      <c r="I1177" s="11"/>
      <c r="J1177" s="11"/>
      <c r="K1177" s="11"/>
      <c r="L1177" s="11"/>
      <c r="M1177" s="3"/>
    </row>
    <row r="1178" spans="1:13" s="55" customFormat="1" x14ac:dyDescent="0.25">
      <c r="A1178" s="12"/>
      <c r="B1178" s="12"/>
      <c r="C1178" s="12"/>
      <c r="D1178" s="95"/>
      <c r="E1178" s="12"/>
      <c r="F1178" s="103"/>
      <c r="G1178" s="11"/>
      <c r="H1178" s="247"/>
      <c r="I1178" s="11"/>
      <c r="J1178" s="11"/>
      <c r="K1178" s="11"/>
      <c r="L1178" s="11"/>
      <c r="M1178" s="3"/>
    </row>
    <row r="1179" spans="1:13" s="55" customFormat="1" x14ac:dyDescent="0.25">
      <c r="A1179" s="12"/>
      <c r="B1179" s="12"/>
      <c r="C1179" s="12"/>
      <c r="D1179" s="95"/>
      <c r="E1179" s="12"/>
      <c r="F1179" s="103"/>
      <c r="G1179" s="11"/>
      <c r="H1179" s="247"/>
      <c r="I1179" s="11"/>
      <c r="J1179" s="11"/>
      <c r="K1179" s="11"/>
      <c r="L1179" s="11"/>
      <c r="M1179" s="3"/>
    </row>
    <row r="1180" spans="1:13" s="55" customFormat="1" x14ac:dyDescent="0.25">
      <c r="A1180" s="12"/>
      <c r="B1180" s="12"/>
      <c r="C1180" s="12"/>
      <c r="D1180" s="95"/>
      <c r="E1180" s="12"/>
      <c r="F1180" s="103"/>
      <c r="G1180" s="11"/>
      <c r="H1180" s="247"/>
      <c r="I1180" s="11"/>
      <c r="J1180" s="11"/>
      <c r="K1180" s="11"/>
      <c r="L1180" s="11"/>
      <c r="M1180" s="3"/>
    </row>
    <row r="1181" spans="1:13" s="55" customFormat="1" x14ac:dyDescent="0.25">
      <c r="A1181" s="12"/>
      <c r="B1181" s="12"/>
      <c r="C1181" s="12"/>
      <c r="D1181" s="95"/>
      <c r="E1181" s="12"/>
      <c r="F1181" s="103"/>
      <c r="G1181" s="11"/>
      <c r="H1181" s="247"/>
      <c r="I1181" s="11"/>
      <c r="J1181" s="11"/>
      <c r="K1181" s="11"/>
      <c r="L1181" s="11"/>
      <c r="M1181" s="3"/>
    </row>
    <row r="1182" spans="1:13" s="55" customFormat="1" x14ac:dyDescent="0.25">
      <c r="A1182" s="12"/>
      <c r="B1182" s="12"/>
      <c r="C1182" s="12"/>
      <c r="D1182" s="95"/>
      <c r="E1182" s="12"/>
      <c r="F1182" s="103"/>
      <c r="G1182" s="11"/>
      <c r="H1182" s="247"/>
      <c r="I1182" s="11"/>
      <c r="J1182" s="11"/>
      <c r="K1182" s="11"/>
      <c r="L1182" s="11"/>
      <c r="M1182" s="3"/>
    </row>
    <row r="1183" spans="1:13" s="55" customFormat="1" x14ac:dyDescent="0.25">
      <c r="A1183" s="12"/>
      <c r="B1183" s="12"/>
      <c r="C1183" s="12"/>
      <c r="D1183" s="95"/>
      <c r="E1183" s="12"/>
      <c r="F1183" s="103"/>
      <c r="G1183" s="11"/>
      <c r="H1183" s="247"/>
      <c r="I1183" s="11"/>
      <c r="J1183" s="11"/>
      <c r="K1183" s="11"/>
      <c r="L1183" s="11"/>
      <c r="M1183" s="3"/>
    </row>
    <row r="1184" spans="1:13" s="55" customFormat="1" x14ac:dyDescent="0.25">
      <c r="A1184" s="12"/>
      <c r="B1184" s="12"/>
      <c r="C1184" s="12"/>
      <c r="D1184" s="95"/>
      <c r="E1184" s="12"/>
      <c r="F1184" s="103"/>
      <c r="G1184" s="11"/>
      <c r="H1184" s="247"/>
      <c r="I1184" s="11"/>
      <c r="J1184" s="11"/>
      <c r="K1184" s="11"/>
      <c r="L1184" s="11"/>
      <c r="M1184" s="3"/>
    </row>
    <row r="1185" spans="1:13" s="55" customFormat="1" x14ac:dyDescent="0.25">
      <c r="A1185" s="12"/>
      <c r="B1185" s="12"/>
      <c r="C1185" s="12"/>
      <c r="D1185" s="95"/>
      <c r="E1185" s="12"/>
      <c r="F1185" s="103"/>
      <c r="G1185" s="11"/>
      <c r="H1185" s="247"/>
      <c r="I1185" s="11"/>
      <c r="J1185" s="11"/>
      <c r="K1185" s="11"/>
      <c r="L1185" s="11"/>
      <c r="M1185" s="3"/>
    </row>
    <row r="1186" spans="1:13" s="55" customFormat="1" x14ac:dyDescent="0.25">
      <c r="A1186" s="12"/>
      <c r="B1186" s="12"/>
      <c r="C1186" s="12"/>
      <c r="D1186" s="95"/>
      <c r="E1186" s="12"/>
      <c r="F1186" s="103"/>
      <c r="G1186" s="11"/>
      <c r="H1186" s="247"/>
      <c r="I1186" s="11"/>
      <c r="J1186" s="11"/>
      <c r="K1186" s="11"/>
      <c r="L1186" s="11"/>
      <c r="M1186" s="3"/>
    </row>
    <row r="1187" spans="1:13" s="55" customFormat="1" x14ac:dyDescent="0.25">
      <c r="A1187" s="12"/>
      <c r="B1187" s="12"/>
      <c r="C1187" s="12"/>
      <c r="D1187" s="95"/>
      <c r="E1187" s="12"/>
      <c r="F1187" s="103"/>
      <c r="G1187" s="11"/>
      <c r="H1187" s="247"/>
      <c r="I1187" s="11"/>
      <c r="J1187" s="11"/>
      <c r="K1187" s="11"/>
      <c r="L1187" s="11"/>
      <c r="M1187" s="3"/>
    </row>
    <row r="1188" spans="1:13" s="55" customFormat="1" x14ac:dyDescent="0.25">
      <c r="A1188" s="12"/>
      <c r="B1188" s="12"/>
      <c r="C1188" s="12"/>
      <c r="D1188" s="95"/>
      <c r="E1188" s="12"/>
      <c r="F1188" s="103"/>
      <c r="G1188" s="11"/>
      <c r="H1188" s="247"/>
      <c r="I1188" s="11"/>
      <c r="J1188" s="11"/>
      <c r="K1188" s="11"/>
      <c r="L1188" s="11"/>
      <c r="M1188" s="3"/>
    </row>
    <row r="1189" spans="1:13" s="55" customFormat="1" x14ac:dyDescent="0.25">
      <c r="A1189" s="12"/>
      <c r="B1189" s="12"/>
      <c r="C1189" s="12"/>
      <c r="D1189" s="95"/>
      <c r="E1189" s="12"/>
      <c r="F1189" s="103"/>
      <c r="G1189" s="11"/>
      <c r="H1189" s="247"/>
      <c r="I1189" s="11"/>
      <c r="J1189" s="11"/>
      <c r="K1189" s="11"/>
      <c r="L1189" s="11"/>
      <c r="M1189" s="3"/>
    </row>
    <row r="1190" spans="1:13" s="55" customFormat="1" x14ac:dyDescent="0.25">
      <c r="A1190" s="12"/>
      <c r="B1190" s="12"/>
      <c r="C1190" s="12"/>
      <c r="D1190" s="95"/>
      <c r="E1190" s="12"/>
      <c r="F1190" s="103"/>
      <c r="G1190" s="11"/>
      <c r="H1190" s="247"/>
      <c r="I1190" s="11"/>
      <c r="J1190" s="11"/>
      <c r="K1190" s="11"/>
      <c r="L1190" s="11"/>
      <c r="M1190" s="3"/>
    </row>
    <row r="1191" spans="1:13" s="55" customFormat="1" x14ac:dyDescent="0.25">
      <c r="A1191" s="12"/>
      <c r="B1191" s="12"/>
      <c r="C1191" s="12"/>
      <c r="D1191" s="95"/>
      <c r="E1191" s="12"/>
      <c r="F1191" s="103"/>
      <c r="G1191" s="11"/>
      <c r="H1191" s="247"/>
      <c r="I1191" s="11"/>
      <c r="J1191" s="11"/>
      <c r="K1191" s="11"/>
      <c r="L1191" s="11"/>
      <c r="M1191" s="3"/>
    </row>
    <row r="1192" spans="1:13" s="55" customFormat="1" x14ac:dyDescent="0.25">
      <c r="A1192" s="12"/>
      <c r="B1192" s="12"/>
      <c r="C1192" s="12"/>
      <c r="D1192" s="95"/>
      <c r="E1192" s="12"/>
      <c r="F1192" s="103"/>
      <c r="G1192" s="11"/>
      <c r="H1192" s="247"/>
      <c r="I1192" s="11"/>
      <c r="J1192" s="11"/>
      <c r="K1192" s="11"/>
      <c r="L1192" s="11"/>
      <c r="M1192" s="3"/>
    </row>
    <row r="1193" spans="1:13" s="55" customFormat="1" x14ac:dyDescent="0.25">
      <c r="A1193" s="12"/>
      <c r="B1193" s="12"/>
      <c r="C1193" s="12"/>
      <c r="D1193" s="95"/>
      <c r="E1193" s="12"/>
      <c r="F1193" s="103"/>
      <c r="G1193" s="11"/>
      <c r="H1193" s="247"/>
      <c r="I1193" s="11"/>
      <c r="J1193" s="11"/>
      <c r="K1193" s="11"/>
      <c r="L1193" s="11"/>
      <c r="M1193" s="3"/>
    </row>
    <row r="1194" spans="1:13" s="55" customFormat="1" x14ac:dyDescent="0.25">
      <c r="A1194" s="12"/>
      <c r="B1194" s="12"/>
      <c r="C1194" s="12"/>
      <c r="D1194" s="95"/>
      <c r="E1194" s="12"/>
      <c r="F1194" s="103"/>
      <c r="G1194" s="11"/>
      <c r="H1194" s="247"/>
      <c r="I1194" s="11"/>
      <c r="J1194" s="11"/>
      <c r="K1194" s="11"/>
      <c r="L1194" s="11"/>
      <c r="M1194" s="3"/>
    </row>
    <row r="1195" spans="1:13" s="55" customFormat="1" x14ac:dyDescent="0.25">
      <c r="A1195" s="12"/>
      <c r="B1195" s="12"/>
      <c r="C1195" s="12"/>
      <c r="D1195" s="95"/>
      <c r="E1195" s="12"/>
      <c r="F1195" s="103"/>
      <c r="G1195" s="11"/>
      <c r="H1195" s="247"/>
      <c r="I1195" s="11"/>
      <c r="J1195" s="11"/>
      <c r="K1195" s="11"/>
      <c r="L1195" s="11"/>
      <c r="M1195" s="3"/>
    </row>
    <row r="1196" spans="1:13" s="55" customFormat="1" x14ac:dyDescent="0.25">
      <c r="A1196" s="12"/>
      <c r="B1196" s="12"/>
      <c r="C1196" s="12"/>
      <c r="D1196" s="95"/>
      <c r="E1196" s="12"/>
      <c r="F1196" s="103"/>
      <c r="G1196" s="11"/>
      <c r="H1196" s="247"/>
      <c r="I1196" s="11"/>
      <c r="J1196" s="11"/>
      <c r="K1196" s="11"/>
      <c r="L1196" s="11"/>
      <c r="M1196" s="3"/>
    </row>
    <row r="1197" spans="1:13" s="55" customFormat="1" x14ac:dyDescent="0.25">
      <c r="A1197" s="12"/>
      <c r="B1197" s="12"/>
      <c r="C1197" s="12"/>
      <c r="D1197" s="95"/>
      <c r="E1197" s="12"/>
      <c r="F1197" s="103"/>
      <c r="G1197" s="11"/>
      <c r="H1197" s="247"/>
      <c r="I1197" s="11"/>
      <c r="J1197" s="11"/>
      <c r="K1197" s="11"/>
      <c r="L1197" s="11"/>
      <c r="M1197" s="3"/>
    </row>
    <row r="1198" spans="1:13" s="55" customFormat="1" x14ac:dyDescent="0.25">
      <c r="A1198" s="12"/>
      <c r="B1198" s="12"/>
      <c r="C1198" s="12"/>
      <c r="D1198" s="95"/>
      <c r="E1198" s="12"/>
      <c r="F1198" s="103"/>
      <c r="G1198" s="11"/>
      <c r="H1198" s="247"/>
      <c r="I1198" s="11"/>
      <c r="J1198" s="11"/>
      <c r="K1198" s="11"/>
      <c r="L1198" s="11"/>
      <c r="M1198" s="3"/>
    </row>
    <row r="1199" spans="1:13" s="55" customFormat="1" x14ac:dyDescent="0.25">
      <c r="A1199" s="12"/>
      <c r="B1199" s="12"/>
      <c r="C1199" s="12"/>
      <c r="D1199" s="95"/>
      <c r="E1199" s="12"/>
      <c r="F1199" s="103"/>
      <c r="G1199" s="11"/>
      <c r="H1199" s="247"/>
      <c r="I1199" s="11"/>
      <c r="J1199" s="11"/>
      <c r="K1199" s="11"/>
      <c r="L1199" s="11"/>
      <c r="M1199" s="3"/>
    </row>
    <row r="1200" spans="1:13" s="55" customFormat="1" x14ac:dyDescent="0.25">
      <c r="A1200" s="12"/>
      <c r="B1200" s="12"/>
      <c r="C1200" s="12"/>
      <c r="D1200" s="95"/>
      <c r="E1200" s="12"/>
      <c r="F1200" s="103"/>
      <c r="G1200" s="11"/>
      <c r="H1200" s="247"/>
      <c r="I1200" s="11"/>
      <c r="J1200" s="11"/>
      <c r="K1200" s="11"/>
      <c r="L1200" s="11"/>
      <c r="M1200" s="3"/>
    </row>
    <row r="1201" spans="1:13" s="55" customFormat="1" x14ac:dyDescent="0.25">
      <c r="A1201" s="12"/>
      <c r="B1201" s="12"/>
      <c r="C1201" s="12"/>
      <c r="D1201" s="95"/>
      <c r="E1201" s="12"/>
      <c r="F1201" s="103"/>
      <c r="G1201" s="11"/>
      <c r="H1201" s="247"/>
      <c r="I1201" s="11"/>
      <c r="J1201" s="11"/>
      <c r="K1201" s="11"/>
      <c r="L1201" s="11"/>
      <c r="M1201" s="3"/>
    </row>
    <row r="1202" spans="1:13" s="55" customFormat="1" x14ac:dyDescent="0.25">
      <c r="A1202" s="12"/>
      <c r="B1202" s="12"/>
      <c r="C1202" s="12"/>
      <c r="D1202" s="95"/>
      <c r="E1202" s="12"/>
      <c r="F1202" s="103"/>
      <c r="G1202" s="11"/>
      <c r="H1202" s="247"/>
      <c r="I1202" s="11"/>
      <c r="J1202" s="11"/>
      <c r="K1202" s="11"/>
      <c r="L1202" s="11"/>
      <c r="M1202" s="3"/>
    </row>
    <row r="1203" spans="1:13" s="55" customFormat="1" x14ac:dyDescent="0.25">
      <c r="A1203" s="12"/>
      <c r="B1203" s="12"/>
      <c r="C1203" s="12"/>
      <c r="D1203" s="95"/>
      <c r="E1203" s="12"/>
      <c r="F1203" s="103"/>
      <c r="G1203" s="11"/>
      <c r="H1203" s="247"/>
      <c r="I1203" s="11"/>
      <c r="J1203" s="11"/>
      <c r="K1203" s="11"/>
      <c r="L1203" s="11"/>
      <c r="M1203" s="3"/>
    </row>
    <row r="1204" spans="1:13" s="55" customFormat="1" x14ac:dyDescent="0.25">
      <c r="A1204" s="12"/>
      <c r="B1204" s="12"/>
      <c r="C1204" s="12"/>
      <c r="D1204" s="95"/>
      <c r="E1204" s="12"/>
      <c r="F1204" s="103"/>
      <c r="G1204" s="11"/>
      <c r="H1204" s="247"/>
      <c r="I1204" s="11"/>
      <c r="J1204" s="11"/>
      <c r="K1204" s="11"/>
      <c r="L1204" s="11"/>
      <c r="M1204" s="3"/>
    </row>
    <row r="1205" spans="1:13" s="55" customFormat="1" x14ac:dyDescent="0.25">
      <c r="A1205" s="12"/>
      <c r="B1205" s="12"/>
      <c r="C1205" s="12"/>
      <c r="D1205" s="95"/>
      <c r="E1205" s="12"/>
      <c r="F1205" s="103"/>
      <c r="G1205" s="11"/>
      <c r="H1205" s="247"/>
      <c r="I1205" s="11"/>
      <c r="J1205" s="11"/>
      <c r="K1205" s="11"/>
      <c r="L1205" s="11"/>
      <c r="M1205" s="3"/>
    </row>
    <row r="1206" spans="1:13" s="55" customFormat="1" x14ac:dyDescent="0.25">
      <c r="A1206" s="12"/>
      <c r="B1206" s="12"/>
      <c r="C1206" s="12"/>
      <c r="D1206" s="95"/>
      <c r="E1206" s="12"/>
      <c r="F1206" s="103"/>
      <c r="G1206" s="11"/>
      <c r="H1206" s="247"/>
      <c r="I1206" s="11"/>
      <c r="J1206" s="11"/>
      <c r="K1206" s="11"/>
      <c r="L1206" s="11"/>
      <c r="M1206" s="3"/>
    </row>
    <row r="1207" spans="1:13" s="55" customFormat="1" x14ac:dyDescent="0.25">
      <c r="A1207" s="12"/>
      <c r="B1207" s="12"/>
      <c r="C1207" s="12"/>
      <c r="D1207" s="95"/>
      <c r="E1207" s="12"/>
      <c r="F1207" s="103"/>
      <c r="G1207" s="11"/>
      <c r="H1207" s="247"/>
      <c r="I1207" s="11"/>
      <c r="J1207" s="11"/>
      <c r="K1207" s="11"/>
      <c r="L1207" s="11"/>
      <c r="M1207" s="3"/>
    </row>
    <row r="1208" spans="1:13" s="55" customFormat="1" x14ac:dyDescent="0.25">
      <c r="A1208" s="12"/>
      <c r="B1208" s="12"/>
      <c r="C1208" s="12"/>
      <c r="D1208" s="95"/>
      <c r="E1208" s="12"/>
      <c r="F1208" s="103"/>
      <c r="G1208" s="11"/>
      <c r="H1208" s="247"/>
      <c r="I1208" s="11"/>
      <c r="J1208" s="11"/>
      <c r="K1208" s="11"/>
      <c r="L1208" s="11"/>
      <c r="M1208" s="3"/>
    </row>
    <row r="1209" spans="1:13" s="55" customFormat="1" x14ac:dyDescent="0.25">
      <c r="A1209" s="12"/>
      <c r="B1209" s="12"/>
      <c r="C1209" s="12"/>
      <c r="D1209" s="95"/>
      <c r="E1209" s="12"/>
      <c r="F1209" s="103"/>
      <c r="G1209" s="11"/>
      <c r="H1209" s="247"/>
      <c r="I1209" s="11"/>
      <c r="J1209" s="11"/>
      <c r="K1209" s="11"/>
      <c r="L1209" s="11"/>
      <c r="M1209" s="3"/>
    </row>
    <row r="1210" spans="1:13" s="55" customFormat="1" x14ac:dyDescent="0.25">
      <c r="A1210" s="12"/>
      <c r="B1210" s="12"/>
      <c r="C1210" s="12"/>
      <c r="D1210" s="95"/>
      <c r="E1210" s="12"/>
      <c r="F1210" s="103"/>
      <c r="G1210" s="11"/>
      <c r="H1210" s="247"/>
      <c r="I1210" s="11"/>
      <c r="J1210" s="11"/>
      <c r="K1210" s="11"/>
      <c r="L1210" s="11"/>
      <c r="M1210" s="3"/>
    </row>
    <row r="1211" spans="1:13" s="55" customFormat="1" x14ac:dyDescent="0.25">
      <c r="A1211" s="12"/>
      <c r="B1211" s="12"/>
      <c r="C1211" s="12"/>
      <c r="D1211" s="95"/>
      <c r="E1211" s="12"/>
      <c r="F1211" s="103"/>
      <c r="G1211" s="11"/>
      <c r="H1211" s="247"/>
      <c r="I1211" s="11"/>
      <c r="J1211" s="11"/>
      <c r="K1211" s="11"/>
      <c r="L1211" s="11"/>
      <c r="M1211" s="3"/>
    </row>
    <row r="1212" spans="1:13" s="55" customFormat="1" x14ac:dyDescent="0.25">
      <c r="A1212" s="12"/>
      <c r="B1212" s="12"/>
      <c r="C1212" s="12"/>
      <c r="D1212" s="95"/>
      <c r="E1212" s="12"/>
      <c r="F1212" s="103"/>
      <c r="G1212" s="11"/>
      <c r="H1212" s="247"/>
      <c r="I1212" s="11"/>
      <c r="J1212" s="11"/>
      <c r="K1212" s="11"/>
      <c r="L1212" s="11"/>
      <c r="M1212" s="3"/>
    </row>
    <row r="1213" spans="1:13" s="55" customFormat="1" x14ac:dyDescent="0.25">
      <c r="A1213" s="12"/>
      <c r="B1213" s="12"/>
      <c r="C1213" s="12"/>
      <c r="D1213" s="95"/>
      <c r="E1213" s="12"/>
      <c r="F1213" s="103"/>
      <c r="G1213" s="11"/>
      <c r="H1213" s="247"/>
      <c r="I1213" s="11"/>
      <c r="J1213" s="11"/>
      <c r="K1213" s="11"/>
      <c r="L1213" s="11"/>
      <c r="M1213" s="3"/>
    </row>
    <row r="1214" spans="1:13" s="55" customFormat="1" x14ac:dyDescent="0.25">
      <c r="A1214" s="12"/>
      <c r="B1214" s="12"/>
      <c r="C1214" s="12"/>
      <c r="D1214" s="95"/>
      <c r="E1214" s="12"/>
      <c r="F1214" s="103"/>
      <c r="G1214" s="11"/>
      <c r="H1214" s="247"/>
      <c r="I1214" s="11"/>
      <c r="J1214" s="11"/>
      <c r="K1214" s="11"/>
      <c r="L1214" s="11"/>
      <c r="M1214" s="3"/>
    </row>
    <row r="1215" spans="1:13" s="55" customFormat="1" x14ac:dyDescent="0.25">
      <c r="A1215" s="12"/>
      <c r="B1215" s="12"/>
      <c r="C1215" s="12"/>
      <c r="D1215" s="95"/>
      <c r="E1215" s="12"/>
      <c r="F1215" s="103"/>
      <c r="G1215" s="11"/>
      <c r="H1215" s="247"/>
      <c r="I1215" s="11"/>
      <c r="J1215" s="11"/>
      <c r="K1215" s="11"/>
      <c r="L1215" s="11"/>
      <c r="M1215" s="3"/>
    </row>
    <row r="1216" spans="1:13" s="55" customFormat="1" x14ac:dyDescent="0.25">
      <c r="A1216" s="12"/>
      <c r="B1216" s="12"/>
      <c r="C1216" s="12"/>
      <c r="D1216" s="95"/>
      <c r="E1216" s="12"/>
      <c r="F1216" s="103"/>
      <c r="G1216" s="11"/>
      <c r="H1216" s="247"/>
      <c r="I1216" s="11"/>
      <c r="J1216" s="11"/>
      <c r="K1216" s="11"/>
      <c r="L1216" s="11"/>
      <c r="M1216" s="3"/>
    </row>
    <row r="1217" spans="1:13" s="55" customFormat="1" x14ac:dyDescent="0.25">
      <c r="A1217" s="12"/>
      <c r="B1217" s="12"/>
      <c r="C1217" s="12"/>
      <c r="D1217" s="95"/>
      <c r="E1217" s="12"/>
      <c r="F1217" s="103"/>
      <c r="G1217" s="11"/>
      <c r="H1217" s="247"/>
      <c r="I1217" s="11"/>
      <c r="J1217" s="11"/>
      <c r="K1217" s="11"/>
      <c r="L1217" s="11"/>
      <c r="M1217" s="3"/>
    </row>
    <row r="1218" spans="1:13" s="55" customFormat="1" x14ac:dyDescent="0.25">
      <c r="A1218" s="12"/>
      <c r="B1218" s="12"/>
      <c r="C1218" s="12"/>
      <c r="D1218" s="95"/>
      <c r="E1218" s="12"/>
      <c r="F1218" s="103"/>
      <c r="G1218" s="11"/>
      <c r="H1218" s="247"/>
      <c r="I1218" s="11"/>
      <c r="J1218" s="11"/>
      <c r="K1218" s="11"/>
      <c r="L1218" s="11"/>
      <c r="M1218" s="3"/>
    </row>
    <row r="1219" spans="1:13" s="55" customFormat="1" x14ac:dyDescent="0.25">
      <c r="A1219" s="12"/>
      <c r="B1219" s="12"/>
      <c r="C1219" s="12"/>
      <c r="D1219" s="95"/>
      <c r="E1219" s="12"/>
      <c r="F1219" s="103"/>
      <c r="G1219" s="11"/>
      <c r="H1219" s="247"/>
      <c r="I1219" s="11"/>
      <c r="J1219" s="11"/>
      <c r="K1219" s="11"/>
      <c r="L1219" s="11"/>
      <c r="M1219" s="3"/>
    </row>
    <row r="1220" spans="1:13" s="55" customFormat="1" x14ac:dyDescent="0.25">
      <c r="A1220" s="12"/>
      <c r="B1220" s="12"/>
      <c r="C1220" s="12"/>
      <c r="D1220" s="95"/>
      <c r="E1220" s="12"/>
      <c r="F1220" s="103"/>
      <c r="G1220" s="11"/>
      <c r="H1220" s="247"/>
      <c r="I1220" s="11"/>
      <c r="J1220" s="11"/>
      <c r="K1220" s="11"/>
      <c r="L1220" s="11"/>
      <c r="M1220" s="3"/>
    </row>
    <row r="1221" spans="1:13" s="55" customFormat="1" x14ac:dyDescent="0.25">
      <c r="A1221" s="12"/>
      <c r="B1221" s="12"/>
      <c r="C1221" s="12"/>
      <c r="D1221" s="95"/>
      <c r="E1221" s="12"/>
      <c r="F1221" s="103"/>
      <c r="G1221" s="11"/>
      <c r="H1221" s="247"/>
      <c r="I1221" s="11"/>
      <c r="J1221" s="11"/>
      <c r="K1221" s="11"/>
      <c r="L1221" s="11"/>
      <c r="M1221" s="3"/>
    </row>
    <row r="1222" spans="1:13" s="55" customFormat="1" x14ac:dyDescent="0.25">
      <c r="A1222" s="12"/>
      <c r="B1222" s="12"/>
      <c r="C1222" s="12"/>
      <c r="D1222" s="95"/>
      <c r="E1222" s="12"/>
      <c r="F1222" s="103"/>
      <c r="G1222" s="11"/>
      <c r="H1222" s="247"/>
      <c r="I1222" s="11"/>
      <c r="J1222" s="11"/>
      <c r="K1222" s="11"/>
      <c r="L1222" s="11"/>
      <c r="M1222" s="3"/>
    </row>
    <row r="1223" spans="1:13" s="55" customFormat="1" x14ac:dyDescent="0.25">
      <c r="A1223" s="12"/>
      <c r="B1223" s="12"/>
      <c r="C1223" s="12"/>
      <c r="D1223" s="95"/>
      <c r="E1223" s="12"/>
      <c r="F1223" s="103"/>
      <c r="G1223" s="11"/>
      <c r="H1223" s="247"/>
      <c r="I1223" s="11"/>
      <c r="J1223" s="11"/>
      <c r="K1223" s="11"/>
      <c r="L1223" s="11"/>
      <c r="M1223" s="3"/>
    </row>
    <row r="1224" spans="1:13" s="55" customFormat="1" x14ac:dyDescent="0.25">
      <c r="A1224" s="12"/>
      <c r="B1224" s="12"/>
      <c r="C1224" s="12"/>
      <c r="D1224" s="95"/>
      <c r="E1224" s="12"/>
      <c r="F1224" s="103"/>
      <c r="G1224" s="11"/>
      <c r="H1224" s="247"/>
      <c r="I1224" s="11"/>
      <c r="J1224" s="11"/>
      <c r="K1224" s="11"/>
      <c r="L1224" s="11"/>
      <c r="M1224" s="3"/>
    </row>
    <row r="1225" spans="1:13" s="55" customFormat="1" x14ac:dyDescent="0.25">
      <c r="A1225" s="12"/>
      <c r="B1225" s="12"/>
      <c r="C1225" s="12"/>
      <c r="D1225" s="95"/>
      <c r="E1225" s="12"/>
      <c r="F1225" s="103"/>
      <c r="G1225" s="11"/>
      <c r="H1225" s="247"/>
      <c r="I1225" s="11"/>
      <c r="J1225" s="11"/>
      <c r="K1225" s="11"/>
      <c r="L1225" s="11"/>
      <c r="M1225" s="3"/>
    </row>
    <row r="1226" spans="1:13" s="55" customFormat="1" x14ac:dyDescent="0.25">
      <c r="A1226" s="12"/>
      <c r="B1226" s="12"/>
      <c r="C1226" s="12"/>
      <c r="D1226" s="95"/>
      <c r="E1226" s="12"/>
      <c r="F1226" s="103"/>
      <c r="G1226" s="11"/>
      <c r="H1226" s="247"/>
      <c r="I1226" s="11"/>
      <c r="J1226" s="11"/>
      <c r="K1226" s="11"/>
      <c r="L1226" s="11"/>
      <c r="M1226" s="3"/>
    </row>
    <row r="1227" spans="1:13" s="55" customFormat="1" x14ac:dyDescent="0.25">
      <c r="A1227" s="12"/>
      <c r="B1227" s="12"/>
      <c r="C1227" s="12"/>
      <c r="D1227" s="95"/>
      <c r="E1227" s="12"/>
      <c r="F1227" s="103"/>
      <c r="G1227" s="11"/>
      <c r="H1227" s="247"/>
      <c r="I1227" s="11"/>
      <c r="J1227" s="11"/>
      <c r="K1227" s="11"/>
      <c r="L1227" s="11"/>
      <c r="M1227" s="3"/>
    </row>
    <row r="1228" spans="1:13" s="55" customFormat="1" x14ac:dyDescent="0.25">
      <c r="A1228" s="12"/>
      <c r="B1228" s="12"/>
      <c r="C1228" s="12"/>
      <c r="D1228" s="95"/>
      <c r="E1228" s="12"/>
      <c r="F1228" s="103"/>
      <c r="G1228" s="11"/>
      <c r="H1228" s="247"/>
      <c r="I1228" s="11"/>
      <c r="J1228" s="11"/>
      <c r="K1228" s="11"/>
      <c r="L1228" s="11"/>
      <c r="M1228" s="3"/>
    </row>
    <row r="1229" spans="1:13" s="55" customFormat="1" x14ac:dyDescent="0.25">
      <c r="A1229" s="12"/>
      <c r="B1229" s="12"/>
      <c r="C1229" s="12"/>
      <c r="D1229" s="95"/>
      <c r="E1229" s="12"/>
      <c r="F1229" s="103"/>
      <c r="G1229" s="11"/>
      <c r="H1229" s="247"/>
      <c r="I1229" s="11"/>
      <c r="J1229" s="11"/>
      <c r="K1229" s="11"/>
      <c r="L1229" s="11"/>
      <c r="M1229" s="3"/>
    </row>
    <row r="1230" spans="1:13" s="55" customFormat="1" x14ac:dyDescent="0.25">
      <c r="A1230" s="12"/>
      <c r="B1230" s="12"/>
      <c r="C1230" s="12"/>
      <c r="D1230" s="95"/>
      <c r="E1230" s="12"/>
      <c r="F1230" s="103"/>
      <c r="G1230" s="11"/>
      <c r="H1230" s="247"/>
      <c r="I1230" s="11"/>
      <c r="J1230" s="11"/>
      <c r="K1230" s="11"/>
      <c r="L1230" s="11"/>
      <c r="M1230" s="3"/>
    </row>
    <row r="1231" spans="1:13" s="55" customFormat="1" x14ac:dyDescent="0.25">
      <c r="A1231" s="12"/>
      <c r="B1231" s="12"/>
      <c r="C1231" s="12"/>
      <c r="D1231" s="95"/>
      <c r="E1231" s="12"/>
      <c r="F1231" s="103"/>
      <c r="G1231" s="11"/>
      <c r="H1231" s="247"/>
      <c r="I1231" s="11"/>
      <c r="J1231" s="11"/>
      <c r="K1231" s="11"/>
      <c r="L1231" s="11"/>
      <c r="M1231" s="3"/>
    </row>
    <row r="1232" spans="1:13" s="55" customFormat="1" x14ac:dyDescent="0.25">
      <c r="A1232" s="12"/>
      <c r="B1232" s="12"/>
      <c r="C1232" s="12"/>
      <c r="D1232" s="95"/>
      <c r="E1232" s="12"/>
      <c r="F1232" s="103"/>
      <c r="G1232" s="11"/>
      <c r="H1232" s="247"/>
      <c r="I1232" s="11"/>
      <c r="J1232" s="11"/>
      <c r="K1232" s="11"/>
      <c r="L1232" s="11"/>
      <c r="M1232" s="3"/>
    </row>
    <row r="1233" spans="1:13" s="55" customFormat="1" x14ac:dyDescent="0.25">
      <c r="A1233" s="12"/>
      <c r="B1233" s="12"/>
      <c r="C1233" s="12"/>
      <c r="D1233" s="95"/>
      <c r="E1233" s="12"/>
      <c r="F1233" s="103"/>
      <c r="G1233" s="11"/>
      <c r="H1233" s="247"/>
      <c r="I1233" s="11"/>
      <c r="J1233" s="11"/>
      <c r="K1233" s="11"/>
      <c r="L1233" s="11"/>
      <c r="M1233" s="3"/>
    </row>
    <row r="1234" spans="1:13" s="55" customFormat="1" x14ac:dyDescent="0.25">
      <c r="A1234" s="12"/>
      <c r="B1234" s="12"/>
      <c r="C1234" s="12"/>
      <c r="D1234" s="95"/>
      <c r="E1234" s="12"/>
      <c r="F1234" s="103"/>
      <c r="G1234" s="11"/>
      <c r="H1234" s="247"/>
      <c r="I1234" s="11"/>
      <c r="J1234" s="11"/>
      <c r="K1234" s="11"/>
      <c r="L1234" s="11"/>
      <c r="M1234" s="3"/>
    </row>
    <row r="1235" spans="1:13" s="55" customFormat="1" x14ac:dyDescent="0.25">
      <c r="A1235" s="12"/>
      <c r="B1235" s="12"/>
      <c r="C1235" s="12"/>
      <c r="D1235" s="95"/>
      <c r="E1235" s="12"/>
      <c r="F1235" s="103"/>
      <c r="G1235" s="11"/>
      <c r="H1235" s="247"/>
      <c r="I1235" s="11"/>
      <c r="J1235" s="11"/>
      <c r="K1235" s="11"/>
      <c r="L1235" s="11"/>
      <c r="M1235" s="3"/>
    </row>
    <row r="1236" spans="1:13" s="55" customFormat="1" x14ac:dyDescent="0.25">
      <c r="A1236" s="12"/>
      <c r="B1236" s="12"/>
      <c r="C1236" s="12"/>
      <c r="D1236" s="95"/>
      <c r="E1236" s="12"/>
      <c r="F1236" s="103"/>
      <c r="G1236" s="11"/>
      <c r="H1236" s="247"/>
      <c r="I1236" s="11"/>
      <c r="J1236" s="11"/>
      <c r="K1236" s="11"/>
      <c r="L1236" s="11"/>
      <c r="M1236" s="3"/>
    </row>
    <row r="1237" spans="1:13" s="55" customFormat="1" x14ac:dyDescent="0.25">
      <c r="A1237" s="12"/>
      <c r="B1237" s="12"/>
      <c r="C1237" s="12"/>
      <c r="D1237" s="95"/>
      <c r="E1237" s="12"/>
      <c r="F1237" s="103"/>
      <c r="G1237" s="11"/>
      <c r="H1237" s="247"/>
      <c r="I1237" s="11"/>
      <c r="J1237" s="11"/>
      <c r="K1237" s="11"/>
      <c r="L1237" s="11"/>
      <c r="M1237" s="3"/>
    </row>
    <row r="1238" spans="1:13" s="55" customFormat="1" x14ac:dyDescent="0.25">
      <c r="A1238" s="12"/>
      <c r="B1238" s="12"/>
      <c r="C1238" s="12"/>
      <c r="D1238" s="95"/>
      <c r="E1238" s="12"/>
      <c r="F1238" s="103"/>
      <c r="G1238" s="11"/>
      <c r="H1238" s="247"/>
      <c r="I1238" s="11"/>
      <c r="J1238" s="11"/>
      <c r="K1238" s="11"/>
      <c r="L1238" s="11"/>
      <c r="M1238" s="3"/>
    </row>
    <row r="1239" spans="1:13" s="55" customFormat="1" x14ac:dyDescent="0.25">
      <c r="A1239" s="12"/>
      <c r="B1239" s="12"/>
      <c r="C1239" s="12"/>
      <c r="D1239" s="95"/>
      <c r="E1239" s="12"/>
      <c r="F1239" s="103"/>
      <c r="G1239" s="11"/>
      <c r="H1239" s="247"/>
      <c r="I1239" s="11"/>
      <c r="J1239" s="11"/>
      <c r="K1239" s="11"/>
      <c r="L1239" s="11"/>
      <c r="M1239" s="3"/>
    </row>
    <row r="1240" spans="1:13" s="55" customFormat="1" x14ac:dyDescent="0.25">
      <c r="A1240" s="12"/>
      <c r="B1240" s="12"/>
      <c r="C1240" s="12"/>
      <c r="D1240" s="95"/>
      <c r="E1240" s="12"/>
      <c r="F1240" s="103"/>
      <c r="G1240" s="11"/>
      <c r="H1240" s="247"/>
      <c r="I1240" s="11"/>
      <c r="J1240" s="11"/>
      <c r="K1240" s="11"/>
      <c r="L1240" s="11"/>
      <c r="M1240" s="3"/>
    </row>
    <row r="1241" spans="1:13" s="55" customFormat="1" x14ac:dyDescent="0.25">
      <c r="A1241" s="12"/>
      <c r="B1241" s="12"/>
      <c r="C1241" s="12"/>
      <c r="D1241" s="95"/>
      <c r="E1241" s="12"/>
      <c r="F1241" s="103"/>
      <c r="G1241" s="11"/>
      <c r="H1241" s="247"/>
      <c r="I1241" s="11"/>
      <c r="J1241" s="11"/>
      <c r="K1241" s="11"/>
      <c r="L1241" s="11"/>
      <c r="M1241" s="3"/>
    </row>
    <row r="1242" spans="1:13" s="55" customFormat="1" x14ac:dyDescent="0.25">
      <c r="A1242" s="12"/>
      <c r="B1242" s="12"/>
      <c r="C1242" s="12"/>
      <c r="D1242" s="95"/>
      <c r="E1242" s="12"/>
      <c r="F1242" s="103"/>
      <c r="G1242" s="11"/>
      <c r="H1242" s="247"/>
      <c r="I1242" s="11"/>
      <c r="J1242" s="11"/>
      <c r="K1242" s="11"/>
      <c r="L1242" s="11"/>
      <c r="M1242" s="3"/>
    </row>
    <row r="1243" spans="1:13" s="55" customFormat="1" x14ac:dyDescent="0.25">
      <c r="A1243" s="12"/>
      <c r="B1243" s="12"/>
      <c r="C1243" s="12"/>
      <c r="D1243" s="95"/>
      <c r="E1243" s="12"/>
      <c r="F1243" s="103"/>
      <c r="G1243" s="11"/>
      <c r="H1243" s="247"/>
      <c r="I1243" s="11"/>
      <c r="J1243" s="11"/>
      <c r="K1243" s="11"/>
      <c r="L1243" s="11"/>
      <c r="M1243" s="3"/>
    </row>
    <row r="1244" spans="1:13" s="55" customFormat="1" x14ac:dyDescent="0.25">
      <c r="A1244" s="12"/>
      <c r="B1244" s="12"/>
      <c r="C1244" s="12"/>
      <c r="D1244" s="95"/>
      <c r="E1244" s="12"/>
      <c r="F1244" s="103"/>
      <c r="G1244" s="11"/>
      <c r="H1244" s="247"/>
      <c r="I1244" s="11"/>
      <c r="J1244" s="11"/>
      <c r="K1244" s="11"/>
      <c r="L1244" s="11"/>
      <c r="M1244" s="3"/>
    </row>
    <row r="1245" spans="1:13" s="55" customFormat="1" x14ac:dyDescent="0.25">
      <c r="A1245" s="12"/>
      <c r="B1245" s="12"/>
      <c r="C1245" s="12"/>
      <c r="D1245" s="95"/>
      <c r="E1245" s="12"/>
      <c r="F1245" s="103"/>
      <c r="G1245" s="11"/>
      <c r="H1245" s="247"/>
      <c r="I1245" s="11"/>
      <c r="J1245" s="11"/>
      <c r="K1245" s="11"/>
      <c r="L1245" s="11"/>
      <c r="M1245" s="3"/>
    </row>
    <row r="1246" spans="1:13" s="55" customFormat="1" x14ac:dyDescent="0.25">
      <c r="A1246" s="12"/>
      <c r="B1246" s="12"/>
      <c r="C1246" s="12"/>
      <c r="D1246" s="95"/>
      <c r="E1246" s="12"/>
      <c r="F1246" s="103"/>
      <c r="G1246" s="11"/>
      <c r="H1246" s="247"/>
      <c r="I1246" s="11"/>
      <c r="J1246" s="11"/>
      <c r="K1246" s="11"/>
      <c r="L1246" s="11"/>
      <c r="M1246" s="3"/>
    </row>
    <row r="1247" spans="1:13" s="55" customFormat="1" x14ac:dyDescent="0.25">
      <c r="A1247" s="12"/>
      <c r="B1247" s="12"/>
      <c r="C1247" s="12"/>
      <c r="D1247" s="95"/>
      <c r="E1247" s="12"/>
      <c r="F1247" s="103"/>
      <c r="G1247" s="11"/>
      <c r="H1247" s="247"/>
      <c r="I1247" s="11"/>
      <c r="J1247" s="11"/>
      <c r="K1247" s="11"/>
      <c r="L1247" s="11"/>
      <c r="M1247" s="3"/>
    </row>
    <row r="1248" spans="1:13" s="55" customFormat="1" x14ac:dyDescent="0.25">
      <c r="A1248" s="12"/>
      <c r="B1248" s="12"/>
      <c r="C1248" s="12"/>
      <c r="D1248" s="95"/>
      <c r="E1248" s="12"/>
      <c r="F1248" s="103"/>
      <c r="G1248" s="11"/>
      <c r="H1248" s="247"/>
      <c r="I1248" s="11"/>
      <c r="J1248" s="11"/>
      <c r="K1248" s="11"/>
      <c r="L1248" s="11"/>
      <c r="M1248" s="3"/>
    </row>
    <row r="1249" spans="1:13" s="55" customFormat="1" x14ac:dyDescent="0.25">
      <c r="A1249" s="12"/>
      <c r="B1249" s="12"/>
      <c r="C1249" s="12"/>
      <c r="D1249" s="95"/>
      <c r="E1249" s="12"/>
      <c r="F1249" s="103"/>
      <c r="G1249" s="11"/>
      <c r="H1249" s="247"/>
      <c r="I1249" s="11"/>
      <c r="J1249" s="11"/>
      <c r="K1249" s="11"/>
      <c r="L1249" s="11"/>
      <c r="M1249" s="3"/>
    </row>
    <row r="1250" spans="1:13" s="55" customFormat="1" x14ac:dyDescent="0.25">
      <c r="A1250" s="12"/>
      <c r="B1250" s="12"/>
      <c r="C1250" s="12"/>
      <c r="D1250" s="95"/>
      <c r="E1250" s="12"/>
      <c r="F1250" s="103"/>
      <c r="G1250" s="11"/>
      <c r="H1250" s="247"/>
      <c r="I1250" s="11"/>
      <c r="J1250" s="11"/>
      <c r="K1250" s="11"/>
      <c r="L1250" s="11"/>
      <c r="M1250" s="3"/>
    </row>
    <row r="1251" spans="1:13" s="55" customFormat="1" x14ac:dyDescent="0.25">
      <c r="A1251" s="12"/>
      <c r="B1251" s="12"/>
      <c r="C1251" s="12"/>
      <c r="D1251" s="95"/>
      <c r="E1251" s="12"/>
      <c r="F1251" s="103"/>
      <c r="G1251" s="11"/>
      <c r="H1251" s="247"/>
      <c r="I1251" s="11"/>
      <c r="J1251" s="11"/>
      <c r="K1251" s="11"/>
      <c r="L1251" s="11"/>
      <c r="M1251" s="3"/>
    </row>
    <row r="1252" spans="1:13" s="55" customFormat="1" x14ac:dyDescent="0.25">
      <c r="A1252" s="12"/>
      <c r="B1252" s="12"/>
      <c r="C1252" s="12"/>
      <c r="D1252" s="95"/>
      <c r="E1252" s="12"/>
      <c r="F1252" s="103"/>
      <c r="G1252" s="11"/>
      <c r="H1252" s="247"/>
      <c r="I1252" s="11"/>
      <c r="J1252" s="11"/>
      <c r="K1252" s="11"/>
      <c r="L1252" s="11"/>
      <c r="M1252" s="3"/>
    </row>
    <row r="1253" spans="1:13" s="55" customFormat="1" x14ac:dyDescent="0.25">
      <c r="A1253" s="12"/>
      <c r="B1253" s="12"/>
      <c r="C1253" s="12"/>
      <c r="D1253" s="95"/>
      <c r="E1253" s="12"/>
      <c r="F1253" s="103"/>
      <c r="G1253" s="11"/>
      <c r="H1253" s="247"/>
      <c r="I1253" s="11"/>
      <c r="J1253" s="11"/>
      <c r="K1253" s="11"/>
      <c r="L1253" s="11"/>
      <c r="M1253" s="3"/>
    </row>
    <row r="1254" spans="1:13" s="55" customFormat="1" x14ac:dyDescent="0.25">
      <c r="A1254" s="12"/>
      <c r="B1254" s="12"/>
      <c r="C1254" s="12"/>
      <c r="D1254" s="95"/>
      <c r="E1254" s="12"/>
      <c r="F1254" s="103"/>
      <c r="G1254" s="11"/>
      <c r="H1254" s="247"/>
      <c r="I1254" s="11"/>
      <c r="J1254" s="11"/>
      <c r="K1254" s="11"/>
      <c r="L1254" s="11"/>
      <c r="M1254" s="3"/>
    </row>
    <row r="1255" spans="1:13" s="55" customFormat="1" x14ac:dyDescent="0.25">
      <c r="A1255" s="12"/>
      <c r="B1255" s="12"/>
      <c r="C1255" s="12"/>
      <c r="D1255" s="95"/>
      <c r="E1255" s="12"/>
      <c r="F1255" s="103"/>
      <c r="G1255" s="11"/>
      <c r="H1255" s="247"/>
      <c r="I1255" s="11"/>
      <c r="J1255" s="11"/>
      <c r="K1255" s="11"/>
      <c r="L1255" s="11"/>
      <c r="M1255" s="3"/>
    </row>
    <row r="1256" spans="1:13" s="55" customFormat="1" x14ac:dyDescent="0.25">
      <c r="A1256" s="12"/>
      <c r="B1256" s="12"/>
      <c r="C1256" s="12"/>
      <c r="D1256" s="95"/>
      <c r="E1256" s="12"/>
      <c r="F1256" s="103"/>
      <c r="G1256" s="11"/>
      <c r="H1256" s="247"/>
      <c r="I1256" s="11"/>
      <c r="J1256" s="11"/>
      <c r="K1256" s="11"/>
      <c r="L1256" s="11"/>
      <c r="M1256" s="3"/>
    </row>
    <row r="1257" spans="1:13" s="55" customFormat="1" x14ac:dyDescent="0.25">
      <c r="A1257" s="12"/>
      <c r="B1257" s="12"/>
      <c r="C1257" s="12"/>
      <c r="D1257" s="95"/>
      <c r="E1257" s="12"/>
      <c r="F1257" s="103"/>
      <c r="G1257" s="11"/>
      <c r="H1257" s="247"/>
      <c r="I1257" s="11"/>
      <c r="J1257" s="11"/>
      <c r="K1257" s="11"/>
      <c r="L1257" s="11"/>
      <c r="M1257" s="3"/>
    </row>
    <row r="1258" spans="1:13" s="55" customFormat="1" x14ac:dyDescent="0.25">
      <c r="A1258" s="12"/>
      <c r="B1258" s="12"/>
      <c r="C1258" s="12"/>
      <c r="D1258" s="95"/>
      <c r="E1258" s="12"/>
      <c r="F1258" s="103"/>
      <c r="G1258" s="11"/>
      <c r="H1258" s="247"/>
      <c r="I1258" s="11"/>
      <c r="J1258" s="11"/>
      <c r="K1258" s="11"/>
      <c r="L1258" s="11"/>
      <c r="M1258" s="3"/>
    </row>
    <row r="1259" spans="1:13" s="55" customFormat="1" x14ac:dyDescent="0.25">
      <c r="A1259" s="12"/>
      <c r="B1259" s="12"/>
      <c r="C1259" s="12"/>
      <c r="D1259" s="95"/>
      <c r="E1259" s="12"/>
      <c r="F1259" s="103"/>
      <c r="G1259" s="11"/>
      <c r="H1259" s="247"/>
      <c r="I1259" s="11"/>
      <c r="J1259" s="11"/>
      <c r="K1259" s="11"/>
      <c r="L1259" s="11"/>
      <c r="M1259" s="3"/>
    </row>
    <row r="1260" spans="1:13" s="55" customFormat="1" x14ac:dyDescent="0.25">
      <c r="A1260" s="12"/>
      <c r="B1260" s="12"/>
      <c r="C1260" s="12"/>
      <c r="D1260" s="95"/>
      <c r="E1260" s="12"/>
      <c r="F1260" s="103"/>
      <c r="G1260" s="11"/>
      <c r="H1260" s="247"/>
      <c r="I1260" s="11"/>
      <c r="J1260" s="11"/>
      <c r="K1260" s="11"/>
      <c r="L1260" s="11"/>
      <c r="M1260" s="3"/>
    </row>
    <row r="1261" spans="1:13" s="55" customFormat="1" x14ac:dyDescent="0.25">
      <c r="A1261" s="12"/>
      <c r="B1261" s="12"/>
      <c r="C1261" s="12"/>
      <c r="D1261" s="95"/>
      <c r="E1261" s="12"/>
      <c r="F1261" s="103"/>
      <c r="G1261" s="11"/>
      <c r="H1261" s="247"/>
      <c r="I1261" s="11"/>
      <c r="J1261" s="11"/>
      <c r="K1261" s="11"/>
      <c r="L1261" s="11"/>
      <c r="M1261" s="3"/>
    </row>
    <row r="1262" spans="1:13" s="55" customFormat="1" x14ac:dyDescent="0.25">
      <c r="A1262" s="12"/>
      <c r="B1262" s="12"/>
      <c r="C1262" s="12"/>
      <c r="D1262" s="95"/>
      <c r="E1262" s="12"/>
      <c r="F1262" s="103"/>
      <c r="G1262" s="11"/>
      <c r="H1262" s="247"/>
      <c r="I1262" s="11"/>
      <c r="J1262" s="11"/>
      <c r="K1262" s="11"/>
      <c r="L1262" s="11"/>
      <c r="M1262" s="3"/>
    </row>
    <row r="1263" spans="1:13" s="55" customFormat="1" x14ac:dyDescent="0.25">
      <c r="A1263" s="12"/>
      <c r="B1263" s="12"/>
      <c r="C1263" s="12"/>
      <c r="D1263" s="95"/>
      <c r="E1263" s="12"/>
      <c r="F1263" s="103"/>
      <c r="G1263" s="11"/>
      <c r="H1263" s="247"/>
      <c r="I1263" s="11"/>
      <c r="J1263" s="11"/>
      <c r="K1263" s="11"/>
      <c r="L1263" s="11"/>
      <c r="M1263" s="3"/>
    </row>
    <row r="1264" spans="1:13" s="55" customFormat="1" x14ac:dyDescent="0.25">
      <c r="A1264" s="12"/>
      <c r="B1264" s="12"/>
      <c r="C1264" s="12"/>
      <c r="D1264" s="95"/>
      <c r="E1264" s="12"/>
      <c r="F1264" s="103"/>
      <c r="G1264" s="11"/>
      <c r="H1264" s="247"/>
      <c r="I1264" s="11"/>
      <c r="J1264" s="11"/>
      <c r="K1264" s="11"/>
      <c r="L1264" s="11"/>
      <c r="M1264" s="3"/>
    </row>
    <row r="1265" spans="1:13" s="55" customFormat="1" x14ac:dyDescent="0.25">
      <c r="A1265" s="12"/>
      <c r="B1265" s="12"/>
      <c r="C1265" s="12"/>
      <c r="D1265" s="95"/>
      <c r="E1265" s="12"/>
      <c r="F1265" s="103"/>
      <c r="G1265" s="11"/>
      <c r="H1265" s="247"/>
      <c r="I1265" s="11"/>
      <c r="J1265" s="11"/>
      <c r="K1265" s="11"/>
      <c r="L1265" s="11"/>
      <c r="M1265" s="3"/>
    </row>
    <row r="1266" spans="1:13" s="55" customFormat="1" x14ac:dyDescent="0.25">
      <c r="A1266" s="12"/>
      <c r="B1266" s="12"/>
      <c r="C1266" s="12"/>
      <c r="D1266" s="95"/>
      <c r="E1266" s="12"/>
      <c r="F1266" s="103"/>
      <c r="G1266" s="11"/>
      <c r="H1266" s="247"/>
      <c r="I1266" s="11"/>
      <c r="J1266" s="11"/>
      <c r="K1266" s="11"/>
      <c r="L1266" s="11"/>
      <c r="M1266" s="3"/>
    </row>
    <row r="1267" spans="1:13" s="55" customFormat="1" x14ac:dyDescent="0.25">
      <c r="A1267" s="12"/>
      <c r="B1267" s="12"/>
      <c r="C1267" s="12"/>
      <c r="D1267" s="95"/>
      <c r="E1267" s="12"/>
      <c r="F1267" s="103"/>
      <c r="G1267" s="11"/>
      <c r="H1267" s="247"/>
      <c r="I1267" s="11"/>
      <c r="J1267" s="11"/>
      <c r="K1267" s="11"/>
      <c r="L1267" s="11"/>
      <c r="M1267" s="3"/>
    </row>
    <row r="1268" spans="1:13" s="55" customFormat="1" x14ac:dyDescent="0.25">
      <c r="A1268" s="12"/>
      <c r="B1268" s="12"/>
      <c r="C1268" s="12"/>
      <c r="D1268" s="95"/>
      <c r="E1268" s="12"/>
      <c r="F1268" s="103"/>
      <c r="G1268" s="11"/>
      <c r="H1268" s="247"/>
      <c r="I1268" s="11"/>
      <c r="J1268" s="11"/>
      <c r="K1268" s="11"/>
      <c r="L1268" s="11"/>
      <c r="M1268" s="3"/>
    </row>
    <row r="1269" spans="1:13" s="55" customFormat="1" x14ac:dyDescent="0.25">
      <c r="A1269" s="12"/>
      <c r="B1269" s="12"/>
      <c r="C1269" s="12"/>
      <c r="D1269" s="95"/>
      <c r="E1269" s="12"/>
      <c r="F1269" s="103"/>
      <c r="G1269" s="11"/>
      <c r="H1269" s="247"/>
      <c r="I1269" s="11"/>
      <c r="J1269" s="11"/>
      <c r="K1269" s="11"/>
      <c r="L1269" s="11"/>
      <c r="M1269" s="3"/>
    </row>
    <row r="1270" spans="1:13" s="55" customFormat="1" x14ac:dyDescent="0.25">
      <c r="A1270" s="12"/>
      <c r="B1270" s="12"/>
      <c r="C1270" s="12"/>
      <c r="D1270" s="95"/>
      <c r="E1270" s="12"/>
      <c r="F1270" s="103"/>
      <c r="G1270" s="11"/>
      <c r="H1270" s="247"/>
      <c r="I1270" s="11"/>
      <c r="J1270" s="11"/>
      <c r="K1270" s="11"/>
      <c r="L1270" s="11"/>
      <c r="M1270" s="3"/>
    </row>
    <row r="1271" spans="1:13" s="55" customFormat="1" x14ac:dyDescent="0.25">
      <c r="A1271" s="12"/>
      <c r="B1271" s="12"/>
      <c r="C1271" s="12"/>
      <c r="D1271" s="95"/>
      <c r="E1271" s="12"/>
      <c r="F1271" s="103"/>
      <c r="G1271" s="11"/>
      <c r="H1271" s="247"/>
      <c r="I1271" s="11"/>
      <c r="J1271" s="11"/>
      <c r="K1271" s="11"/>
      <c r="L1271" s="11"/>
      <c r="M1271" s="3"/>
    </row>
    <row r="1272" spans="1:13" s="55" customFormat="1" x14ac:dyDescent="0.25">
      <c r="A1272" s="12"/>
      <c r="B1272" s="12"/>
      <c r="C1272" s="12"/>
      <c r="D1272" s="95"/>
      <c r="E1272" s="12"/>
      <c r="F1272" s="103"/>
      <c r="G1272" s="11"/>
      <c r="H1272" s="247"/>
      <c r="I1272" s="11"/>
      <c r="J1272" s="11"/>
      <c r="K1272" s="11"/>
      <c r="L1272" s="11"/>
      <c r="M1272" s="3"/>
    </row>
    <row r="1273" spans="1:13" s="55" customFormat="1" x14ac:dyDescent="0.25">
      <c r="A1273" s="12"/>
      <c r="B1273" s="12"/>
      <c r="C1273" s="12"/>
      <c r="D1273" s="95"/>
      <c r="E1273" s="12"/>
      <c r="F1273" s="103"/>
      <c r="G1273" s="11"/>
      <c r="H1273" s="247"/>
      <c r="I1273" s="11"/>
      <c r="J1273" s="11"/>
      <c r="K1273" s="11"/>
      <c r="L1273" s="11"/>
      <c r="M1273" s="3"/>
    </row>
    <row r="1274" spans="1:13" s="55" customFormat="1" x14ac:dyDescent="0.25">
      <c r="A1274" s="12"/>
      <c r="B1274" s="12"/>
      <c r="C1274" s="12"/>
      <c r="D1274" s="95"/>
      <c r="E1274" s="12"/>
      <c r="F1274" s="103"/>
      <c r="G1274" s="11"/>
      <c r="H1274" s="247"/>
      <c r="I1274" s="11"/>
      <c r="J1274" s="11"/>
      <c r="K1274" s="11"/>
      <c r="L1274" s="11"/>
      <c r="M1274" s="3"/>
    </row>
    <row r="1275" spans="1:13" s="55" customFormat="1" x14ac:dyDescent="0.25">
      <c r="A1275" s="12"/>
      <c r="B1275" s="12"/>
      <c r="C1275" s="12"/>
      <c r="D1275" s="95"/>
      <c r="E1275" s="12"/>
      <c r="F1275" s="103"/>
      <c r="G1275" s="11"/>
      <c r="H1275" s="247"/>
      <c r="I1275" s="11"/>
      <c r="J1275" s="11"/>
      <c r="K1275" s="11"/>
      <c r="L1275" s="11"/>
      <c r="M1275" s="3"/>
    </row>
    <row r="1276" spans="1:13" s="55" customFormat="1" x14ac:dyDescent="0.25">
      <c r="A1276" s="12"/>
      <c r="B1276" s="12"/>
      <c r="C1276" s="12"/>
      <c r="D1276" s="95"/>
      <c r="E1276" s="12"/>
      <c r="F1276" s="103"/>
      <c r="G1276" s="11"/>
      <c r="H1276" s="247"/>
      <c r="I1276" s="11"/>
      <c r="J1276" s="11"/>
      <c r="K1276" s="11"/>
      <c r="L1276" s="11"/>
      <c r="M1276" s="3"/>
    </row>
    <row r="1277" spans="1:13" s="55" customFormat="1" x14ac:dyDescent="0.25">
      <c r="A1277" s="12"/>
      <c r="B1277" s="12"/>
      <c r="C1277" s="12"/>
      <c r="D1277" s="95"/>
      <c r="E1277" s="12"/>
      <c r="F1277" s="103"/>
      <c r="G1277" s="11"/>
      <c r="H1277" s="247"/>
      <c r="I1277" s="11"/>
      <c r="J1277" s="11"/>
      <c r="K1277" s="11"/>
      <c r="L1277" s="11"/>
      <c r="M1277" s="3"/>
    </row>
    <row r="1278" spans="1:13" s="55" customFormat="1" x14ac:dyDescent="0.25">
      <c r="A1278" s="12"/>
      <c r="B1278" s="12"/>
      <c r="C1278" s="12"/>
      <c r="D1278" s="95"/>
      <c r="E1278" s="12"/>
      <c r="F1278" s="103"/>
      <c r="G1278" s="11"/>
      <c r="H1278" s="247"/>
      <c r="I1278" s="11"/>
      <c r="J1278" s="11"/>
      <c r="K1278" s="11"/>
      <c r="L1278" s="11"/>
      <c r="M1278" s="3"/>
    </row>
    <row r="1279" spans="1:13" s="55" customFormat="1" x14ac:dyDescent="0.25">
      <c r="A1279" s="12"/>
      <c r="B1279" s="12"/>
      <c r="C1279" s="12"/>
      <c r="D1279" s="95"/>
      <c r="E1279" s="12"/>
      <c r="F1279" s="103"/>
      <c r="G1279" s="11"/>
      <c r="H1279" s="247"/>
      <c r="I1279" s="11"/>
      <c r="J1279" s="11"/>
      <c r="K1279" s="11"/>
      <c r="L1279" s="11"/>
      <c r="M1279" s="3"/>
    </row>
    <row r="1280" spans="1:13" s="55" customFormat="1" x14ac:dyDescent="0.25">
      <c r="A1280" s="12"/>
      <c r="B1280" s="12"/>
      <c r="C1280" s="12"/>
      <c r="D1280" s="95"/>
      <c r="E1280" s="12"/>
      <c r="F1280" s="103"/>
      <c r="G1280" s="11"/>
      <c r="H1280" s="247"/>
      <c r="I1280" s="11"/>
      <c r="J1280" s="11"/>
      <c r="K1280" s="11"/>
      <c r="L1280" s="11"/>
      <c r="M1280" s="3"/>
    </row>
    <row r="1281" spans="1:13" s="55" customFormat="1" x14ac:dyDescent="0.25">
      <c r="A1281" s="12"/>
      <c r="B1281" s="12"/>
      <c r="C1281" s="12"/>
      <c r="D1281" s="95"/>
      <c r="E1281" s="12"/>
      <c r="F1281" s="103"/>
      <c r="G1281" s="11"/>
      <c r="H1281" s="247"/>
      <c r="I1281" s="11"/>
      <c r="J1281" s="11"/>
      <c r="K1281" s="11"/>
      <c r="L1281" s="11"/>
      <c r="M1281" s="3"/>
    </row>
    <row r="1282" spans="1:13" s="55" customFormat="1" x14ac:dyDescent="0.25">
      <c r="A1282" s="12"/>
      <c r="B1282" s="12"/>
      <c r="C1282" s="12"/>
      <c r="D1282" s="95"/>
      <c r="E1282" s="12"/>
      <c r="F1282" s="103"/>
      <c r="G1282" s="11"/>
      <c r="H1282" s="247"/>
      <c r="I1282" s="11"/>
      <c r="J1282" s="11"/>
      <c r="K1282" s="11"/>
      <c r="L1282" s="11"/>
      <c r="M1282" s="3"/>
    </row>
    <row r="1283" spans="1:13" s="55" customFormat="1" x14ac:dyDescent="0.25">
      <c r="A1283" s="12"/>
      <c r="B1283" s="12"/>
      <c r="C1283" s="12"/>
      <c r="D1283" s="95"/>
      <c r="E1283" s="12"/>
      <c r="F1283" s="103"/>
      <c r="G1283" s="11"/>
      <c r="H1283" s="247"/>
      <c r="I1283" s="11"/>
      <c r="J1283" s="11"/>
      <c r="K1283" s="11"/>
      <c r="L1283" s="11"/>
      <c r="M1283" s="3"/>
    </row>
    <row r="1284" spans="1:13" s="55" customFormat="1" x14ac:dyDescent="0.25">
      <c r="A1284" s="12"/>
      <c r="B1284" s="12"/>
      <c r="C1284" s="12"/>
      <c r="D1284" s="95"/>
      <c r="E1284" s="12"/>
      <c r="F1284" s="103"/>
      <c r="G1284" s="11"/>
      <c r="H1284" s="247"/>
      <c r="I1284" s="11"/>
      <c r="J1284" s="11"/>
      <c r="K1284" s="11"/>
      <c r="L1284" s="11"/>
      <c r="M1284" s="3"/>
    </row>
    <row r="1285" spans="1:13" s="55" customFormat="1" x14ac:dyDescent="0.25">
      <c r="A1285" s="12"/>
      <c r="B1285" s="12"/>
      <c r="C1285" s="12"/>
      <c r="D1285" s="95"/>
      <c r="E1285" s="12"/>
      <c r="F1285" s="103"/>
      <c r="G1285" s="11"/>
      <c r="H1285" s="247"/>
      <c r="I1285" s="11"/>
      <c r="J1285" s="11"/>
      <c r="K1285" s="11"/>
      <c r="L1285" s="11"/>
      <c r="M1285" s="3"/>
    </row>
    <row r="1286" spans="1:13" s="55" customFormat="1" x14ac:dyDescent="0.25">
      <c r="A1286" s="12"/>
      <c r="B1286" s="12"/>
      <c r="C1286" s="12"/>
      <c r="D1286" s="95"/>
      <c r="E1286" s="12"/>
      <c r="F1286" s="103"/>
      <c r="G1286" s="11"/>
      <c r="H1286" s="247"/>
      <c r="I1286" s="11"/>
      <c r="J1286" s="11"/>
      <c r="K1286" s="11"/>
      <c r="L1286" s="11"/>
      <c r="M1286" s="3"/>
    </row>
    <row r="1287" spans="1:13" s="55" customFormat="1" x14ac:dyDescent="0.25">
      <c r="A1287" s="12"/>
      <c r="B1287" s="12"/>
      <c r="C1287" s="12"/>
      <c r="D1287" s="95"/>
      <c r="E1287" s="12"/>
      <c r="F1287" s="103"/>
      <c r="G1287" s="11"/>
      <c r="H1287" s="247"/>
      <c r="I1287" s="11"/>
      <c r="J1287" s="11"/>
      <c r="K1287" s="11"/>
      <c r="L1287" s="11"/>
      <c r="M1287" s="3"/>
    </row>
    <row r="1288" spans="1:13" s="55" customFormat="1" x14ac:dyDescent="0.25">
      <c r="A1288" s="12"/>
      <c r="B1288" s="12"/>
      <c r="C1288" s="12"/>
      <c r="D1288" s="95"/>
      <c r="E1288" s="12"/>
      <c r="F1288" s="103"/>
      <c r="G1288" s="11"/>
      <c r="H1288" s="247"/>
      <c r="I1288" s="11"/>
      <c r="J1288" s="11"/>
      <c r="K1288" s="11"/>
      <c r="L1288" s="11"/>
      <c r="M1288" s="3"/>
    </row>
    <row r="1289" spans="1:13" s="55" customFormat="1" x14ac:dyDescent="0.25">
      <c r="A1289" s="12"/>
      <c r="B1289" s="12"/>
      <c r="C1289" s="12"/>
      <c r="D1289" s="95"/>
      <c r="E1289" s="12"/>
      <c r="F1289" s="103"/>
      <c r="G1289" s="11"/>
      <c r="H1289" s="247"/>
      <c r="I1289" s="11"/>
      <c r="J1289" s="11"/>
      <c r="K1289" s="11"/>
      <c r="L1289" s="11"/>
      <c r="M1289" s="3"/>
    </row>
    <row r="1290" spans="1:13" s="55" customFormat="1" x14ac:dyDescent="0.25">
      <c r="A1290" s="12"/>
      <c r="B1290" s="12"/>
      <c r="C1290" s="12"/>
      <c r="D1290" s="95"/>
      <c r="E1290" s="12"/>
      <c r="F1290" s="103"/>
      <c r="G1290" s="11"/>
      <c r="H1290" s="247"/>
      <c r="I1290" s="11"/>
      <c r="J1290" s="11"/>
      <c r="K1290" s="11"/>
      <c r="L1290" s="11"/>
      <c r="M1290" s="3"/>
    </row>
    <row r="1291" spans="1:13" s="55" customFormat="1" x14ac:dyDescent="0.25">
      <c r="A1291" s="12"/>
      <c r="B1291" s="12"/>
      <c r="C1291" s="12"/>
      <c r="D1291" s="95"/>
      <c r="E1291" s="12"/>
      <c r="F1291" s="103"/>
      <c r="G1291" s="11"/>
      <c r="H1291" s="247"/>
      <c r="I1291" s="11"/>
      <c r="J1291" s="11"/>
      <c r="K1291" s="11"/>
      <c r="L1291" s="11"/>
      <c r="M1291" s="3"/>
    </row>
    <row r="1292" spans="1:13" s="55" customFormat="1" x14ac:dyDescent="0.25">
      <c r="A1292" s="12"/>
      <c r="B1292" s="12"/>
      <c r="C1292" s="12"/>
      <c r="D1292" s="95"/>
      <c r="E1292" s="12"/>
      <c r="F1292" s="103"/>
      <c r="G1292" s="11"/>
      <c r="H1292" s="247"/>
      <c r="I1292" s="11"/>
      <c r="J1292" s="11"/>
      <c r="K1292" s="11"/>
      <c r="L1292" s="11"/>
      <c r="M1292" s="3"/>
    </row>
    <row r="1293" spans="1:13" s="55" customFormat="1" x14ac:dyDescent="0.25">
      <c r="A1293" s="12"/>
      <c r="B1293" s="12"/>
      <c r="C1293" s="12"/>
      <c r="D1293" s="95"/>
      <c r="E1293" s="12"/>
      <c r="F1293" s="103"/>
      <c r="G1293" s="11"/>
      <c r="H1293" s="247"/>
      <c r="I1293" s="11"/>
      <c r="J1293" s="11"/>
      <c r="K1293" s="11"/>
      <c r="L1293" s="11"/>
      <c r="M1293" s="3"/>
    </row>
    <row r="1294" spans="1:13" s="55" customFormat="1" x14ac:dyDescent="0.25">
      <c r="A1294" s="12"/>
      <c r="B1294" s="12"/>
      <c r="C1294" s="12"/>
      <c r="D1294" s="95"/>
      <c r="E1294" s="12"/>
      <c r="F1294" s="103"/>
      <c r="G1294" s="11"/>
      <c r="H1294" s="247"/>
      <c r="I1294" s="11"/>
      <c r="J1294" s="11"/>
      <c r="K1294" s="11"/>
      <c r="L1294" s="11"/>
      <c r="M1294" s="3"/>
    </row>
    <row r="1295" spans="1:13" s="55" customFormat="1" x14ac:dyDescent="0.25">
      <c r="A1295" s="12"/>
      <c r="B1295" s="12"/>
      <c r="C1295" s="12"/>
      <c r="D1295" s="95"/>
      <c r="E1295" s="12"/>
      <c r="F1295" s="103"/>
      <c r="G1295" s="11"/>
      <c r="H1295" s="247"/>
      <c r="I1295" s="11"/>
      <c r="J1295" s="11"/>
      <c r="K1295" s="11"/>
      <c r="L1295" s="11"/>
      <c r="M1295" s="3"/>
    </row>
    <row r="1296" spans="1:13" s="55" customFormat="1" x14ac:dyDescent="0.25">
      <c r="A1296" s="12"/>
      <c r="B1296" s="12"/>
      <c r="C1296" s="12"/>
      <c r="D1296" s="95"/>
      <c r="E1296" s="12"/>
      <c r="F1296" s="103"/>
      <c r="G1296" s="11"/>
      <c r="H1296" s="247"/>
      <c r="I1296" s="11"/>
      <c r="J1296" s="11"/>
      <c r="K1296" s="11"/>
      <c r="L1296" s="11"/>
      <c r="M1296" s="3"/>
    </row>
    <row r="1297" spans="1:13" s="55" customFormat="1" x14ac:dyDescent="0.25">
      <c r="A1297" s="12"/>
      <c r="B1297" s="12"/>
      <c r="C1297" s="12"/>
      <c r="D1297" s="95"/>
      <c r="E1297" s="12"/>
      <c r="F1297" s="103"/>
      <c r="G1297" s="11"/>
      <c r="H1297" s="247"/>
      <c r="I1297" s="11"/>
      <c r="J1297" s="11"/>
      <c r="K1297" s="11"/>
      <c r="L1297" s="11"/>
      <c r="M1297" s="3"/>
    </row>
    <row r="1298" spans="1:13" s="55" customFormat="1" x14ac:dyDescent="0.25">
      <c r="A1298" s="12"/>
      <c r="B1298" s="12"/>
      <c r="C1298" s="12"/>
      <c r="D1298" s="95"/>
      <c r="E1298" s="12"/>
      <c r="F1298" s="103"/>
      <c r="G1298" s="11"/>
      <c r="H1298" s="247"/>
      <c r="I1298" s="11"/>
      <c r="J1298" s="11"/>
      <c r="K1298" s="11"/>
      <c r="L1298" s="11"/>
      <c r="M1298" s="3"/>
    </row>
    <row r="1299" spans="1:13" s="55" customFormat="1" x14ac:dyDescent="0.25">
      <c r="A1299" s="12"/>
      <c r="B1299" s="12"/>
      <c r="C1299" s="12"/>
      <c r="D1299" s="95"/>
      <c r="E1299" s="12"/>
      <c r="F1299" s="103"/>
      <c r="G1299" s="11"/>
      <c r="H1299" s="247"/>
      <c r="I1299" s="11"/>
      <c r="J1299" s="11"/>
      <c r="K1299" s="11"/>
      <c r="L1299" s="11"/>
      <c r="M1299" s="3"/>
    </row>
    <row r="1300" spans="1:13" s="55" customFormat="1" x14ac:dyDescent="0.25">
      <c r="A1300" s="12"/>
      <c r="B1300" s="12"/>
      <c r="C1300" s="12"/>
      <c r="D1300" s="95"/>
      <c r="E1300" s="12"/>
      <c r="F1300" s="103"/>
      <c r="G1300" s="11"/>
      <c r="H1300" s="247"/>
      <c r="I1300" s="11"/>
      <c r="J1300" s="11"/>
      <c r="K1300" s="11"/>
      <c r="L1300" s="11"/>
      <c r="M1300" s="3"/>
    </row>
    <row r="1301" spans="1:13" s="55" customFormat="1" x14ac:dyDescent="0.25">
      <c r="A1301" s="12"/>
      <c r="B1301" s="12"/>
      <c r="C1301" s="12"/>
      <c r="D1301" s="95"/>
      <c r="E1301" s="12"/>
      <c r="F1301" s="103"/>
      <c r="G1301" s="11"/>
      <c r="H1301" s="247"/>
      <c r="I1301" s="11"/>
      <c r="J1301" s="11"/>
      <c r="K1301" s="11"/>
      <c r="L1301" s="11"/>
      <c r="M1301" s="3"/>
    </row>
    <row r="1302" spans="1:13" s="55" customFormat="1" x14ac:dyDescent="0.25">
      <c r="A1302" s="12"/>
      <c r="B1302" s="12"/>
      <c r="C1302" s="12"/>
      <c r="D1302" s="95"/>
      <c r="E1302" s="12"/>
      <c r="F1302" s="103"/>
      <c r="G1302" s="11"/>
      <c r="H1302" s="247"/>
      <c r="I1302" s="11"/>
      <c r="J1302" s="11"/>
      <c r="K1302" s="11"/>
      <c r="L1302" s="11"/>
      <c r="M1302" s="3"/>
    </row>
    <row r="1303" spans="1:13" s="55" customFormat="1" x14ac:dyDescent="0.25">
      <c r="A1303" s="12"/>
      <c r="B1303" s="12"/>
      <c r="C1303" s="12"/>
      <c r="D1303" s="95"/>
      <c r="E1303" s="12"/>
      <c r="F1303" s="103"/>
      <c r="G1303" s="11"/>
      <c r="H1303" s="247"/>
      <c r="I1303" s="11"/>
      <c r="J1303" s="11"/>
      <c r="K1303" s="11"/>
      <c r="L1303" s="11"/>
      <c r="M1303" s="3"/>
    </row>
    <row r="1304" spans="1:13" s="55" customFormat="1" x14ac:dyDescent="0.25">
      <c r="A1304" s="12"/>
      <c r="B1304" s="12"/>
      <c r="C1304" s="12"/>
      <c r="D1304" s="95"/>
      <c r="E1304" s="12"/>
      <c r="F1304" s="103"/>
      <c r="G1304" s="11"/>
      <c r="H1304" s="247"/>
      <c r="I1304" s="11"/>
      <c r="J1304" s="11"/>
      <c r="K1304" s="11"/>
      <c r="L1304" s="11"/>
      <c r="M1304" s="3"/>
    </row>
    <row r="1305" spans="1:13" s="55" customFormat="1" x14ac:dyDescent="0.25">
      <c r="A1305" s="12"/>
      <c r="B1305" s="12"/>
      <c r="C1305" s="12"/>
      <c r="D1305" s="95"/>
      <c r="E1305" s="12"/>
      <c r="F1305" s="103"/>
      <c r="G1305" s="11"/>
      <c r="H1305" s="247"/>
      <c r="I1305" s="11"/>
      <c r="J1305" s="11"/>
      <c r="K1305" s="11"/>
      <c r="L1305" s="11"/>
      <c r="M1305" s="3"/>
    </row>
    <row r="1306" spans="1:13" s="55" customFormat="1" x14ac:dyDescent="0.25">
      <c r="A1306" s="12"/>
      <c r="B1306" s="12"/>
      <c r="C1306" s="12"/>
      <c r="D1306" s="95"/>
      <c r="E1306" s="12"/>
      <c r="F1306" s="103"/>
      <c r="G1306" s="11"/>
      <c r="H1306" s="247"/>
      <c r="I1306" s="11"/>
      <c r="J1306" s="11"/>
      <c r="K1306" s="11"/>
      <c r="L1306" s="11"/>
      <c r="M1306" s="3"/>
    </row>
    <row r="1307" spans="1:13" s="55" customFormat="1" x14ac:dyDescent="0.25">
      <c r="A1307" s="12"/>
      <c r="B1307" s="12"/>
      <c r="C1307" s="12"/>
      <c r="D1307" s="95"/>
      <c r="E1307" s="12"/>
      <c r="F1307" s="103"/>
      <c r="G1307" s="11"/>
      <c r="H1307" s="247"/>
      <c r="I1307" s="11"/>
      <c r="J1307" s="11"/>
      <c r="K1307" s="11"/>
      <c r="L1307" s="11"/>
      <c r="M1307" s="3"/>
    </row>
    <row r="1308" spans="1:13" s="55" customFormat="1" x14ac:dyDescent="0.25">
      <c r="A1308" s="12"/>
      <c r="B1308" s="12"/>
      <c r="C1308" s="12"/>
      <c r="D1308" s="95"/>
      <c r="E1308" s="12"/>
      <c r="F1308" s="103"/>
      <c r="G1308" s="11"/>
      <c r="H1308" s="247"/>
      <c r="I1308" s="11"/>
      <c r="J1308" s="11"/>
      <c r="K1308" s="11"/>
      <c r="L1308" s="11"/>
      <c r="M1308" s="3"/>
    </row>
    <row r="1309" spans="1:13" s="55" customFormat="1" x14ac:dyDescent="0.25">
      <c r="A1309" s="12"/>
      <c r="B1309" s="12"/>
      <c r="C1309" s="12"/>
      <c r="D1309" s="95"/>
      <c r="E1309" s="12"/>
      <c r="F1309" s="103"/>
      <c r="G1309" s="11"/>
      <c r="H1309" s="247"/>
      <c r="I1309" s="11"/>
      <c r="J1309" s="11"/>
      <c r="K1309" s="11"/>
      <c r="L1309" s="11"/>
      <c r="M1309" s="3"/>
    </row>
    <row r="1310" spans="1:13" s="55" customFormat="1" x14ac:dyDescent="0.25">
      <c r="A1310" s="12"/>
      <c r="B1310" s="12"/>
      <c r="C1310" s="12"/>
      <c r="D1310" s="95"/>
      <c r="E1310" s="12"/>
      <c r="F1310" s="103"/>
      <c r="G1310" s="11"/>
      <c r="H1310" s="247"/>
      <c r="I1310" s="11"/>
      <c r="J1310" s="11"/>
      <c r="K1310" s="11"/>
      <c r="L1310" s="11"/>
      <c r="M1310" s="3"/>
    </row>
    <row r="1311" spans="1:13" s="55" customFormat="1" x14ac:dyDescent="0.25">
      <c r="A1311" s="12"/>
      <c r="B1311" s="12"/>
      <c r="C1311" s="12"/>
      <c r="D1311" s="95"/>
      <c r="E1311" s="12"/>
      <c r="F1311" s="103"/>
      <c r="G1311" s="11"/>
      <c r="H1311" s="247"/>
      <c r="I1311" s="11"/>
      <c r="J1311" s="11"/>
      <c r="K1311" s="11"/>
      <c r="L1311" s="11"/>
      <c r="M1311" s="3"/>
    </row>
    <row r="1312" spans="1:13" s="55" customFormat="1" x14ac:dyDescent="0.25">
      <c r="A1312" s="12"/>
      <c r="B1312" s="12"/>
      <c r="C1312" s="12"/>
      <c r="D1312" s="95"/>
      <c r="E1312" s="12"/>
      <c r="F1312" s="103"/>
      <c r="G1312" s="11"/>
      <c r="H1312" s="247"/>
      <c r="I1312" s="11"/>
      <c r="J1312" s="11"/>
      <c r="K1312" s="11"/>
      <c r="L1312" s="11"/>
      <c r="M1312" s="3"/>
    </row>
    <row r="1313" spans="1:13" s="55" customFormat="1" x14ac:dyDescent="0.25">
      <c r="A1313" s="12"/>
      <c r="B1313" s="12"/>
      <c r="C1313" s="12"/>
      <c r="D1313" s="95"/>
      <c r="E1313" s="12"/>
      <c r="F1313" s="103"/>
      <c r="G1313" s="11"/>
      <c r="H1313" s="247"/>
      <c r="I1313" s="11"/>
      <c r="J1313" s="11"/>
      <c r="K1313" s="11"/>
      <c r="L1313" s="11"/>
      <c r="M1313" s="3"/>
    </row>
    <row r="1314" spans="1:13" s="55" customFormat="1" x14ac:dyDescent="0.25">
      <c r="A1314" s="12"/>
      <c r="B1314" s="12"/>
      <c r="C1314" s="12"/>
      <c r="D1314" s="95"/>
      <c r="E1314" s="12"/>
      <c r="F1314" s="103"/>
      <c r="G1314" s="11"/>
      <c r="H1314" s="247"/>
      <c r="I1314" s="11"/>
      <c r="J1314" s="11"/>
      <c r="K1314" s="11"/>
      <c r="L1314" s="11"/>
      <c r="M1314" s="3"/>
    </row>
    <row r="1315" spans="1:13" s="55" customFormat="1" x14ac:dyDescent="0.25">
      <c r="A1315" s="12"/>
      <c r="B1315" s="12"/>
      <c r="C1315" s="12"/>
      <c r="D1315" s="95"/>
      <c r="E1315" s="12"/>
      <c r="F1315" s="103"/>
      <c r="G1315" s="11"/>
      <c r="H1315" s="247"/>
      <c r="I1315" s="11"/>
      <c r="J1315" s="11"/>
      <c r="K1315" s="11"/>
      <c r="L1315" s="11"/>
      <c r="M1315" s="3"/>
    </row>
    <row r="1316" spans="1:13" s="55" customFormat="1" x14ac:dyDescent="0.25">
      <c r="A1316" s="12"/>
      <c r="B1316" s="12"/>
      <c r="C1316" s="12"/>
      <c r="D1316" s="95"/>
      <c r="E1316" s="12"/>
      <c r="F1316" s="103"/>
      <c r="G1316" s="11"/>
      <c r="H1316" s="247"/>
      <c r="I1316" s="11"/>
      <c r="J1316" s="11"/>
      <c r="K1316" s="11"/>
      <c r="L1316" s="11"/>
      <c r="M1316" s="3"/>
    </row>
    <row r="1317" spans="1:13" s="55" customFormat="1" x14ac:dyDescent="0.25">
      <c r="A1317" s="12"/>
      <c r="B1317" s="12"/>
      <c r="C1317" s="12"/>
      <c r="D1317" s="95"/>
      <c r="E1317" s="12"/>
      <c r="F1317" s="103"/>
      <c r="G1317" s="11"/>
      <c r="H1317" s="247"/>
      <c r="I1317" s="11"/>
      <c r="J1317" s="11"/>
      <c r="K1317" s="11"/>
      <c r="L1317" s="11"/>
      <c r="M1317" s="3"/>
    </row>
    <row r="1318" spans="1:13" s="55" customFormat="1" x14ac:dyDescent="0.25">
      <c r="A1318" s="12"/>
      <c r="B1318" s="12"/>
      <c r="C1318" s="12"/>
      <c r="D1318" s="95"/>
      <c r="E1318" s="12"/>
      <c r="F1318" s="103"/>
      <c r="G1318" s="11"/>
      <c r="H1318" s="247"/>
      <c r="I1318" s="11"/>
      <c r="J1318" s="11"/>
      <c r="K1318" s="11"/>
      <c r="L1318" s="11"/>
      <c r="M1318" s="3"/>
    </row>
    <row r="1319" spans="1:13" s="55" customFormat="1" x14ac:dyDescent="0.25">
      <c r="A1319" s="12"/>
      <c r="B1319" s="12"/>
      <c r="C1319" s="12"/>
      <c r="D1319" s="95"/>
      <c r="E1319" s="12"/>
      <c r="F1319" s="103"/>
      <c r="G1319" s="11"/>
      <c r="H1319" s="247"/>
      <c r="I1319" s="11"/>
      <c r="J1319" s="11"/>
      <c r="K1319" s="11"/>
      <c r="L1319" s="11"/>
      <c r="M1319" s="3"/>
    </row>
    <row r="1320" spans="1:13" s="55" customFormat="1" x14ac:dyDescent="0.25">
      <c r="A1320" s="12"/>
      <c r="B1320" s="12"/>
      <c r="C1320" s="12"/>
      <c r="D1320" s="95"/>
      <c r="E1320" s="12"/>
      <c r="F1320" s="103"/>
      <c r="G1320" s="11"/>
      <c r="H1320" s="247"/>
      <c r="I1320" s="11"/>
      <c r="J1320" s="11"/>
      <c r="K1320" s="11"/>
      <c r="L1320" s="11"/>
      <c r="M1320" s="3"/>
    </row>
    <row r="1321" spans="1:13" s="55" customFormat="1" x14ac:dyDescent="0.25">
      <c r="A1321" s="12"/>
      <c r="B1321" s="12"/>
      <c r="C1321" s="12"/>
      <c r="D1321" s="95"/>
      <c r="E1321" s="12"/>
      <c r="F1321" s="103"/>
      <c r="G1321" s="11"/>
      <c r="H1321" s="247"/>
      <c r="I1321" s="11"/>
      <c r="J1321" s="11"/>
      <c r="K1321" s="11"/>
      <c r="L1321" s="11"/>
      <c r="M1321" s="3"/>
    </row>
    <row r="1322" spans="1:13" s="55" customFormat="1" x14ac:dyDescent="0.25">
      <c r="A1322" s="12"/>
      <c r="B1322" s="12"/>
      <c r="C1322" s="12"/>
      <c r="D1322" s="95"/>
      <c r="E1322" s="12"/>
      <c r="F1322" s="103"/>
      <c r="G1322" s="11"/>
      <c r="H1322" s="247"/>
      <c r="I1322" s="11"/>
      <c r="J1322" s="11"/>
      <c r="K1322" s="11"/>
      <c r="L1322" s="11"/>
      <c r="M1322" s="3"/>
    </row>
    <row r="1323" spans="1:13" s="55" customFormat="1" x14ac:dyDescent="0.25">
      <c r="A1323" s="12"/>
      <c r="B1323" s="12"/>
      <c r="C1323" s="12"/>
      <c r="D1323" s="95"/>
      <c r="E1323" s="12"/>
      <c r="F1323" s="103"/>
      <c r="G1323" s="11"/>
      <c r="H1323" s="247"/>
      <c r="I1323" s="11"/>
      <c r="J1323" s="11"/>
      <c r="K1323" s="11"/>
      <c r="L1323" s="11"/>
      <c r="M1323" s="3"/>
    </row>
    <row r="1324" spans="1:13" s="55" customFormat="1" x14ac:dyDescent="0.25">
      <c r="A1324" s="12"/>
      <c r="B1324" s="12"/>
      <c r="C1324" s="12"/>
      <c r="D1324" s="95"/>
      <c r="E1324" s="12"/>
      <c r="F1324" s="103"/>
      <c r="G1324" s="11"/>
      <c r="H1324" s="247"/>
      <c r="I1324" s="11"/>
      <c r="J1324" s="11"/>
      <c r="K1324" s="11"/>
      <c r="L1324" s="11"/>
      <c r="M1324" s="3"/>
    </row>
    <row r="1325" spans="1:13" s="55" customFormat="1" x14ac:dyDescent="0.25">
      <c r="A1325" s="12"/>
      <c r="B1325" s="12"/>
      <c r="C1325" s="12"/>
      <c r="D1325" s="95"/>
      <c r="E1325" s="12"/>
      <c r="F1325" s="103"/>
      <c r="G1325" s="11"/>
      <c r="H1325" s="247"/>
      <c r="I1325" s="11"/>
      <c r="J1325" s="11"/>
      <c r="K1325" s="11"/>
      <c r="L1325" s="11"/>
      <c r="M1325" s="3"/>
    </row>
    <row r="1326" spans="1:13" s="55" customFormat="1" x14ac:dyDescent="0.25">
      <c r="A1326" s="12"/>
      <c r="B1326" s="12"/>
      <c r="C1326" s="12"/>
      <c r="D1326" s="95"/>
      <c r="E1326" s="12"/>
      <c r="F1326" s="103"/>
      <c r="G1326" s="11"/>
      <c r="H1326" s="247"/>
      <c r="I1326" s="11"/>
      <c r="J1326" s="11"/>
      <c r="K1326" s="11"/>
      <c r="L1326" s="11"/>
      <c r="M1326" s="3"/>
    </row>
    <row r="1327" spans="1:13" s="55" customFormat="1" x14ac:dyDescent="0.25">
      <c r="A1327" s="12"/>
      <c r="B1327" s="12"/>
      <c r="C1327" s="12"/>
      <c r="D1327" s="95"/>
      <c r="E1327" s="12"/>
      <c r="F1327" s="103"/>
      <c r="G1327" s="11"/>
      <c r="H1327" s="247"/>
      <c r="I1327" s="11"/>
      <c r="J1327" s="11"/>
      <c r="K1327" s="11"/>
      <c r="L1327" s="11"/>
      <c r="M1327" s="3"/>
    </row>
    <row r="1328" spans="1:13" s="55" customFormat="1" x14ac:dyDescent="0.25">
      <c r="A1328" s="12"/>
      <c r="B1328" s="12"/>
      <c r="C1328" s="12"/>
      <c r="D1328" s="95"/>
      <c r="E1328" s="12"/>
      <c r="F1328" s="103"/>
      <c r="G1328" s="11"/>
      <c r="H1328" s="247"/>
      <c r="I1328" s="11"/>
      <c r="J1328" s="11"/>
      <c r="K1328" s="11"/>
      <c r="L1328" s="11"/>
      <c r="M1328" s="3"/>
    </row>
    <row r="1329" spans="1:13" s="55" customFormat="1" x14ac:dyDescent="0.25">
      <c r="A1329" s="12"/>
      <c r="B1329" s="12"/>
      <c r="C1329" s="12"/>
      <c r="D1329" s="95"/>
      <c r="E1329" s="12"/>
      <c r="F1329" s="103"/>
      <c r="G1329" s="11"/>
      <c r="H1329" s="247"/>
      <c r="I1329" s="11"/>
      <c r="J1329" s="11"/>
      <c r="K1329" s="11"/>
      <c r="L1329" s="11"/>
      <c r="M1329" s="3"/>
    </row>
    <row r="1330" spans="1:13" s="55" customFormat="1" x14ac:dyDescent="0.25">
      <c r="A1330" s="12"/>
      <c r="B1330" s="12"/>
      <c r="C1330" s="12"/>
      <c r="D1330" s="95"/>
      <c r="E1330" s="12"/>
      <c r="F1330" s="103"/>
      <c r="G1330" s="11"/>
      <c r="H1330" s="247"/>
      <c r="I1330" s="11"/>
      <c r="J1330" s="11"/>
      <c r="K1330" s="11"/>
      <c r="L1330" s="11"/>
      <c r="M1330" s="3"/>
    </row>
    <row r="1331" spans="1:13" s="55" customFormat="1" x14ac:dyDescent="0.25">
      <c r="A1331" s="12"/>
      <c r="B1331" s="12"/>
      <c r="C1331" s="12"/>
      <c r="D1331" s="95"/>
      <c r="E1331" s="12"/>
      <c r="F1331" s="103"/>
      <c r="G1331" s="11"/>
      <c r="H1331" s="247"/>
      <c r="I1331" s="11"/>
      <c r="J1331" s="11"/>
      <c r="K1331" s="11"/>
      <c r="L1331" s="11"/>
      <c r="M1331" s="3"/>
    </row>
    <row r="1332" spans="1:13" s="55" customFormat="1" x14ac:dyDescent="0.25">
      <c r="A1332" s="12"/>
      <c r="B1332" s="12"/>
      <c r="C1332" s="12"/>
      <c r="D1332" s="95"/>
      <c r="E1332" s="12"/>
      <c r="F1332" s="103"/>
      <c r="G1332" s="11"/>
      <c r="H1332" s="247"/>
      <c r="I1332" s="11"/>
      <c r="J1332" s="11"/>
      <c r="K1332" s="11"/>
      <c r="L1332" s="11"/>
      <c r="M1332" s="3"/>
    </row>
    <row r="1333" spans="1:13" s="55" customFormat="1" x14ac:dyDescent="0.25">
      <c r="A1333" s="12"/>
      <c r="B1333" s="12"/>
      <c r="C1333" s="12"/>
      <c r="D1333" s="95"/>
      <c r="E1333" s="12"/>
      <c r="F1333" s="103"/>
      <c r="G1333" s="11"/>
      <c r="H1333" s="247"/>
      <c r="I1333" s="11"/>
      <c r="J1333" s="11"/>
      <c r="K1333" s="11"/>
      <c r="L1333" s="11"/>
      <c r="M1333" s="3"/>
    </row>
    <row r="1334" spans="1:13" s="55" customFormat="1" x14ac:dyDescent="0.25">
      <c r="A1334" s="12"/>
      <c r="B1334" s="12"/>
      <c r="C1334" s="12"/>
      <c r="D1334" s="95"/>
      <c r="E1334" s="12"/>
      <c r="F1334" s="103"/>
      <c r="G1334" s="11"/>
      <c r="H1334" s="247"/>
      <c r="I1334" s="11"/>
      <c r="J1334" s="11"/>
      <c r="K1334" s="11"/>
      <c r="L1334" s="11"/>
      <c r="M1334" s="3"/>
    </row>
    <row r="1335" spans="1:13" s="55" customFormat="1" x14ac:dyDescent="0.25">
      <c r="A1335" s="12"/>
      <c r="B1335" s="12"/>
      <c r="C1335" s="12"/>
      <c r="D1335" s="95"/>
      <c r="E1335" s="12"/>
      <c r="F1335" s="103"/>
      <c r="G1335" s="11"/>
      <c r="H1335" s="247"/>
      <c r="I1335" s="11"/>
      <c r="J1335" s="11"/>
      <c r="K1335" s="11"/>
      <c r="L1335" s="11"/>
      <c r="M1335" s="3"/>
    </row>
    <row r="1336" spans="1:13" s="55" customFormat="1" x14ac:dyDescent="0.25">
      <c r="A1336" s="12"/>
      <c r="B1336" s="12"/>
      <c r="C1336" s="12"/>
      <c r="D1336" s="95"/>
      <c r="E1336" s="12"/>
      <c r="F1336" s="103"/>
      <c r="G1336" s="11"/>
      <c r="H1336" s="247"/>
      <c r="I1336" s="11"/>
      <c r="J1336" s="11"/>
      <c r="K1336" s="11"/>
      <c r="L1336" s="11"/>
      <c r="M1336" s="3"/>
    </row>
    <row r="1337" spans="1:13" s="55" customFormat="1" x14ac:dyDescent="0.25">
      <c r="A1337" s="12"/>
      <c r="B1337" s="12"/>
      <c r="C1337" s="12"/>
      <c r="D1337" s="95"/>
      <c r="E1337" s="12"/>
      <c r="F1337" s="103"/>
      <c r="G1337" s="11"/>
      <c r="H1337" s="247"/>
      <c r="I1337" s="11"/>
      <c r="J1337" s="11"/>
      <c r="K1337" s="11"/>
      <c r="L1337" s="11"/>
      <c r="M1337" s="3"/>
    </row>
    <row r="1338" spans="1:13" s="55" customFormat="1" x14ac:dyDescent="0.25">
      <c r="A1338" s="12"/>
      <c r="B1338" s="12"/>
      <c r="C1338" s="12"/>
      <c r="D1338" s="95"/>
      <c r="E1338" s="12"/>
      <c r="F1338" s="103"/>
      <c r="G1338" s="11"/>
      <c r="H1338" s="247"/>
      <c r="I1338" s="11"/>
      <c r="J1338" s="11"/>
      <c r="K1338" s="11"/>
      <c r="L1338" s="11"/>
      <c r="M1338" s="3"/>
    </row>
    <row r="1339" spans="1:13" s="55" customFormat="1" x14ac:dyDescent="0.25">
      <c r="A1339" s="12"/>
      <c r="B1339" s="12"/>
      <c r="C1339" s="12"/>
      <c r="D1339" s="95"/>
      <c r="E1339" s="12"/>
      <c r="F1339" s="103"/>
      <c r="G1339" s="11"/>
      <c r="H1339" s="247"/>
      <c r="I1339" s="11"/>
      <c r="J1339" s="11"/>
      <c r="K1339" s="11"/>
      <c r="L1339" s="11"/>
      <c r="M1339" s="3"/>
    </row>
    <row r="1340" spans="1:13" s="55" customFormat="1" x14ac:dyDescent="0.25">
      <c r="A1340" s="12"/>
      <c r="B1340" s="12"/>
      <c r="C1340" s="12"/>
      <c r="D1340" s="95"/>
      <c r="E1340" s="12"/>
      <c r="F1340" s="103"/>
      <c r="G1340" s="11"/>
      <c r="H1340" s="247"/>
      <c r="I1340" s="11"/>
      <c r="J1340" s="11"/>
      <c r="K1340" s="11"/>
      <c r="L1340" s="11"/>
      <c r="M1340" s="3"/>
    </row>
    <row r="1341" spans="1:13" s="55" customFormat="1" x14ac:dyDescent="0.25">
      <c r="A1341" s="12"/>
      <c r="B1341" s="12"/>
      <c r="C1341" s="12"/>
      <c r="D1341" s="95"/>
      <c r="E1341" s="12"/>
      <c r="F1341" s="103"/>
      <c r="G1341" s="11"/>
      <c r="H1341" s="247"/>
      <c r="I1341" s="11"/>
      <c r="J1341" s="11"/>
      <c r="K1341" s="11"/>
      <c r="L1341" s="11"/>
      <c r="M1341" s="3"/>
    </row>
    <row r="1342" spans="1:13" s="55" customFormat="1" x14ac:dyDescent="0.25">
      <c r="A1342" s="12"/>
      <c r="B1342" s="12"/>
      <c r="C1342" s="12"/>
      <c r="D1342" s="95"/>
      <c r="E1342" s="12"/>
      <c r="F1342" s="103"/>
      <c r="G1342" s="11"/>
      <c r="H1342" s="247"/>
      <c r="I1342" s="11"/>
      <c r="J1342" s="11"/>
      <c r="K1342" s="11"/>
      <c r="L1342" s="11"/>
      <c r="M1342" s="3"/>
    </row>
    <row r="1343" spans="1:13" s="55" customFormat="1" x14ac:dyDescent="0.25">
      <c r="A1343" s="12"/>
      <c r="B1343" s="12"/>
      <c r="C1343" s="12"/>
      <c r="D1343" s="95"/>
      <c r="E1343" s="12"/>
      <c r="F1343" s="103"/>
      <c r="G1343" s="11"/>
      <c r="H1343" s="247"/>
      <c r="I1343" s="11"/>
      <c r="J1343" s="11"/>
      <c r="K1343" s="11"/>
      <c r="L1343" s="11"/>
      <c r="M1343" s="3"/>
    </row>
    <row r="1344" spans="1:13" s="55" customFormat="1" x14ac:dyDescent="0.25">
      <c r="A1344" s="12"/>
      <c r="B1344" s="12"/>
      <c r="C1344" s="12"/>
      <c r="D1344" s="95"/>
      <c r="E1344" s="12"/>
      <c r="F1344" s="103"/>
      <c r="G1344" s="11"/>
      <c r="H1344" s="247"/>
      <c r="I1344" s="11"/>
      <c r="J1344" s="11"/>
      <c r="K1344" s="11"/>
      <c r="L1344" s="11"/>
      <c r="M1344" s="3"/>
    </row>
    <row r="1345" spans="1:13" s="55" customFormat="1" x14ac:dyDescent="0.25">
      <c r="A1345" s="12"/>
      <c r="B1345" s="12"/>
      <c r="C1345" s="12"/>
      <c r="D1345" s="95"/>
      <c r="E1345" s="12"/>
      <c r="F1345" s="103"/>
      <c r="G1345" s="11"/>
      <c r="H1345" s="247"/>
      <c r="I1345" s="11"/>
      <c r="J1345" s="11"/>
      <c r="K1345" s="11"/>
      <c r="L1345" s="11"/>
      <c r="M1345" s="3"/>
    </row>
    <row r="1346" spans="1:13" s="55" customFormat="1" x14ac:dyDescent="0.25">
      <c r="A1346" s="12"/>
      <c r="B1346" s="12"/>
      <c r="C1346" s="12"/>
      <c r="D1346" s="95"/>
      <c r="E1346" s="12"/>
      <c r="F1346" s="103"/>
      <c r="G1346" s="11"/>
      <c r="H1346" s="247"/>
      <c r="I1346" s="11"/>
      <c r="J1346" s="11"/>
      <c r="K1346" s="11"/>
      <c r="L1346" s="11"/>
      <c r="M1346" s="3"/>
    </row>
    <row r="1347" spans="1:13" s="55" customFormat="1" x14ac:dyDescent="0.25">
      <c r="A1347" s="12"/>
      <c r="B1347" s="12"/>
      <c r="C1347" s="12"/>
      <c r="D1347" s="95"/>
      <c r="E1347" s="12"/>
      <c r="F1347" s="103"/>
      <c r="G1347" s="11"/>
      <c r="H1347" s="247"/>
      <c r="I1347" s="11"/>
      <c r="J1347" s="11"/>
      <c r="K1347" s="11"/>
      <c r="L1347" s="11"/>
      <c r="M1347" s="3"/>
    </row>
    <row r="1348" spans="1:13" s="55" customFormat="1" x14ac:dyDescent="0.25">
      <c r="A1348" s="12"/>
      <c r="B1348" s="12"/>
      <c r="C1348" s="12"/>
      <c r="D1348" s="95"/>
      <c r="E1348" s="12"/>
      <c r="F1348" s="103"/>
      <c r="G1348" s="11"/>
      <c r="H1348" s="247"/>
      <c r="I1348" s="11"/>
      <c r="J1348" s="11"/>
      <c r="K1348" s="11"/>
      <c r="L1348" s="11"/>
      <c r="M1348" s="3"/>
    </row>
    <row r="1349" spans="1:13" s="55" customFormat="1" x14ac:dyDescent="0.25">
      <c r="A1349" s="12"/>
      <c r="B1349" s="12"/>
      <c r="C1349" s="12"/>
      <c r="D1349" s="95"/>
      <c r="E1349" s="12"/>
      <c r="F1349" s="103"/>
      <c r="G1349" s="11"/>
      <c r="H1349" s="247"/>
      <c r="I1349" s="11"/>
      <c r="J1349" s="11"/>
      <c r="K1349" s="11"/>
      <c r="L1349" s="11"/>
      <c r="M1349" s="3"/>
    </row>
    <row r="1350" spans="1:13" s="55" customFormat="1" x14ac:dyDescent="0.25">
      <c r="A1350" s="12"/>
      <c r="B1350" s="12"/>
      <c r="C1350" s="12"/>
      <c r="D1350" s="95"/>
      <c r="E1350" s="12"/>
      <c r="F1350" s="103"/>
      <c r="G1350" s="11"/>
      <c r="H1350" s="247"/>
      <c r="I1350" s="11"/>
      <c r="J1350" s="11"/>
      <c r="K1350" s="11"/>
      <c r="L1350" s="11"/>
      <c r="M1350" s="3"/>
    </row>
    <row r="1351" spans="1:13" s="55" customFormat="1" x14ac:dyDescent="0.25">
      <c r="A1351" s="12"/>
      <c r="B1351" s="12"/>
      <c r="C1351" s="12"/>
      <c r="D1351" s="95"/>
      <c r="E1351" s="12"/>
      <c r="F1351" s="103"/>
      <c r="G1351" s="11"/>
      <c r="H1351" s="247"/>
      <c r="I1351" s="11"/>
      <c r="J1351" s="11"/>
      <c r="K1351" s="11"/>
      <c r="L1351" s="11"/>
      <c r="M1351" s="3"/>
    </row>
    <row r="1352" spans="1:13" s="55" customFormat="1" x14ac:dyDescent="0.25">
      <c r="A1352" s="12"/>
      <c r="B1352" s="12"/>
      <c r="C1352" s="12"/>
      <c r="D1352" s="95"/>
      <c r="E1352" s="12"/>
      <c r="F1352" s="103"/>
      <c r="G1352" s="11"/>
      <c r="H1352" s="247"/>
      <c r="I1352" s="11"/>
      <c r="J1352" s="11"/>
      <c r="K1352" s="11"/>
      <c r="L1352" s="11"/>
      <c r="M1352" s="3"/>
    </row>
    <row r="1353" spans="1:13" s="55" customFormat="1" x14ac:dyDescent="0.25">
      <c r="A1353" s="12"/>
      <c r="B1353" s="12"/>
      <c r="C1353" s="12"/>
      <c r="D1353" s="95"/>
      <c r="E1353" s="12"/>
      <c r="F1353" s="103"/>
      <c r="G1353" s="11"/>
      <c r="H1353" s="247"/>
      <c r="I1353" s="11"/>
      <c r="J1353" s="11"/>
      <c r="K1353" s="11"/>
      <c r="L1353" s="11"/>
      <c r="M1353" s="3"/>
    </row>
    <row r="1354" spans="1:13" s="55" customFormat="1" x14ac:dyDescent="0.25">
      <c r="A1354" s="12"/>
      <c r="B1354" s="12"/>
      <c r="C1354" s="12"/>
      <c r="D1354" s="95"/>
      <c r="E1354" s="12"/>
      <c r="F1354" s="103"/>
      <c r="G1354" s="11"/>
      <c r="H1354" s="247"/>
      <c r="I1354" s="11"/>
      <c r="J1354" s="11"/>
      <c r="K1354" s="11"/>
      <c r="L1354" s="11"/>
      <c r="M1354" s="3"/>
    </row>
    <row r="1355" spans="1:13" s="55" customFormat="1" x14ac:dyDescent="0.25">
      <c r="A1355" s="12"/>
      <c r="B1355" s="12"/>
      <c r="C1355" s="12"/>
      <c r="D1355" s="95"/>
      <c r="E1355" s="12"/>
      <c r="F1355" s="103"/>
      <c r="G1355" s="11"/>
      <c r="H1355" s="247"/>
      <c r="I1355" s="11"/>
      <c r="J1355" s="11"/>
      <c r="K1355" s="11"/>
      <c r="L1355" s="11"/>
      <c r="M1355" s="3"/>
    </row>
    <row r="1356" spans="1:13" s="55" customFormat="1" x14ac:dyDescent="0.25">
      <c r="A1356" s="12"/>
      <c r="B1356" s="12"/>
      <c r="C1356" s="12"/>
      <c r="D1356" s="95"/>
      <c r="E1356" s="12"/>
      <c r="F1356" s="103"/>
      <c r="G1356" s="11"/>
      <c r="H1356" s="247"/>
      <c r="I1356" s="11"/>
      <c r="J1356" s="11"/>
      <c r="K1356" s="11"/>
      <c r="L1356" s="11"/>
      <c r="M1356" s="3"/>
    </row>
    <row r="1357" spans="1:13" s="55" customFormat="1" x14ac:dyDescent="0.25">
      <c r="A1357" s="12"/>
      <c r="B1357" s="12"/>
      <c r="C1357" s="12"/>
      <c r="D1357" s="95"/>
      <c r="E1357" s="12"/>
      <c r="F1357" s="103"/>
      <c r="G1357" s="11"/>
      <c r="H1357" s="247"/>
      <c r="I1357" s="11"/>
      <c r="J1357" s="11"/>
      <c r="K1357" s="11"/>
      <c r="L1357" s="11"/>
      <c r="M1357" s="3"/>
    </row>
    <row r="1358" spans="1:13" s="55" customFormat="1" x14ac:dyDescent="0.25">
      <c r="A1358" s="12"/>
      <c r="B1358" s="12"/>
      <c r="C1358" s="12"/>
      <c r="D1358" s="95"/>
      <c r="E1358" s="12"/>
      <c r="F1358" s="103"/>
      <c r="G1358" s="11"/>
      <c r="H1358" s="247"/>
      <c r="I1358" s="11"/>
      <c r="J1358" s="11"/>
      <c r="K1358" s="11"/>
      <c r="L1358" s="11"/>
      <c r="M1358" s="3"/>
    </row>
    <row r="1359" spans="1:13" s="55" customFormat="1" x14ac:dyDescent="0.25">
      <c r="A1359" s="12"/>
      <c r="B1359" s="12"/>
      <c r="C1359" s="12"/>
      <c r="D1359" s="95"/>
      <c r="E1359" s="12"/>
      <c r="F1359" s="103"/>
      <c r="G1359" s="11"/>
      <c r="H1359" s="247"/>
      <c r="I1359" s="11"/>
      <c r="J1359" s="11"/>
      <c r="K1359" s="11"/>
      <c r="L1359" s="11"/>
      <c r="M1359" s="3"/>
    </row>
    <row r="1360" spans="1:13" s="55" customFormat="1" x14ac:dyDescent="0.25">
      <c r="A1360" s="12"/>
      <c r="B1360" s="12"/>
      <c r="C1360" s="12"/>
      <c r="D1360" s="95"/>
      <c r="E1360" s="12"/>
      <c r="F1360" s="103"/>
      <c r="G1360" s="11"/>
      <c r="H1360" s="247"/>
      <c r="I1360" s="11"/>
      <c r="J1360" s="11"/>
      <c r="K1360" s="11"/>
      <c r="L1360" s="11"/>
      <c r="M1360" s="3"/>
    </row>
    <row r="1361" spans="1:13" s="55" customFormat="1" x14ac:dyDescent="0.25">
      <c r="A1361" s="12"/>
      <c r="B1361" s="12"/>
      <c r="C1361" s="12"/>
      <c r="D1361" s="95"/>
      <c r="E1361" s="12"/>
      <c r="F1361" s="103"/>
      <c r="G1361" s="11"/>
      <c r="H1361" s="247"/>
      <c r="I1361" s="11"/>
      <c r="J1361" s="11"/>
      <c r="K1361" s="11"/>
      <c r="L1361" s="11"/>
      <c r="M1361" s="3"/>
    </row>
    <row r="1362" spans="1:13" s="55" customFormat="1" x14ac:dyDescent="0.25">
      <c r="A1362" s="12"/>
      <c r="B1362" s="12"/>
      <c r="C1362" s="12"/>
      <c r="D1362" s="95"/>
      <c r="E1362" s="12"/>
      <c r="F1362" s="103"/>
      <c r="G1362" s="11"/>
      <c r="H1362" s="247"/>
      <c r="I1362" s="11"/>
      <c r="J1362" s="11"/>
      <c r="K1362" s="11"/>
      <c r="L1362" s="11"/>
      <c r="M1362" s="3"/>
    </row>
    <row r="1363" spans="1:13" s="55" customFormat="1" x14ac:dyDescent="0.25">
      <c r="A1363" s="12"/>
      <c r="B1363" s="12"/>
      <c r="C1363" s="12"/>
      <c r="D1363" s="95"/>
      <c r="E1363" s="12"/>
      <c r="F1363" s="103"/>
      <c r="G1363" s="11"/>
      <c r="H1363" s="247"/>
      <c r="I1363" s="11"/>
      <c r="J1363" s="11"/>
      <c r="K1363" s="11"/>
      <c r="L1363" s="11"/>
      <c r="M1363" s="3"/>
    </row>
    <row r="1364" spans="1:13" s="55" customFormat="1" x14ac:dyDescent="0.25">
      <c r="A1364" s="12"/>
      <c r="B1364" s="12"/>
      <c r="C1364" s="12"/>
      <c r="D1364" s="95"/>
      <c r="E1364" s="12"/>
      <c r="F1364" s="103"/>
      <c r="G1364" s="11"/>
      <c r="H1364" s="247"/>
      <c r="I1364" s="11"/>
      <c r="J1364" s="11"/>
      <c r="K1364" s="11"/>
      <c r="L1364" s="11"/>
      <c r="M1364" s="3"/>
    </row>
    <row r="1365" spans="1:13" s="55" customFormat="1" x14ac:dyDescent="0.25">
      <c r="A1365" s="12"/>
      <c r="B1365" s="12"/>
      <c r="C1365" s="12"/>
      <c r="D1365" s="95"/>
      <c r="E1365" s="12"/>
      <c r="F1365" s="103"/>
      <c r="G1365" s="11"/>
      <c r="H1365" s="247"/>
      <c r="I1365" s="11"/>
      <c r="J1365" s="11"/>
      <c r="K1365" s="11"/>
      <c r="L1365" s="11"/>
      <c r="M1365" s="3"/>
    </row>
    <row r="1366" spans="1:13" s="55" customFormat="1" x14ac:dyDescent="0.25">
      <c r="A1366" s="12"/>
      <c r="B1366" s="12"/>
      <c r="C1366" s="12"/>
      <c r="D1366" s="95"/>
      <c r="E1366" s="12"/>
      <c r="F1366" s="103"/>
      <c r="G1366" s="11"/>
      <c r="H1366" s="247"/>
      <c r="I1366" s="11"/>
      <c r="J1366" s="11"/>
      <c r="K1366" s="11"/>
      <c r="L1366" s="11"/>
      <c r="M1366" s="3"/>
    </row>
    <row r="1367" spans="1:13" s="55" customFormat="1" x14ac:dyDescent="0.25">
      <c r="A1367" s="12"/>
      <c r="B1367" s="12"/>
      <c r="C1367" s="12"/>
      <c r="D1367" s="95"/>
      <c r="E1367" s="12"/>
      <c r="F1367" s="103"/>
      <c r="G1367" s="11"/>
      <c r="H1367" s="247"/>
      <c r="I1367" s="11"/>
      <c r="J1367" s="11"/>
      <c r="K1367" s="11"/>
      <c r="L1367" s="11"/>
      <c r="M1367" s="3"/>
    </row>
    <row r="1368" spans="1:13" s="55" customFormat="1" x14ac:dyDescent="0.25">
      <c r="A1368" s="12"/>
      <c r="B1368" s="12"/>
      <c r="C1368" s="12"/>
      <c r="D1368" s="95"/>
      <c r="E1368" s="12"/>
      <c r="F1368" s="103"/>
      <c r="G1368" s="11"/>
      <c r="H1368" s="247"/>
      <c r="I1368" s="11"/>
      <c r="J1368" s="11"/>
      <c r="K1368" s="11"/>
      <c r="L1368" s="11"/>
      <c r="M1368" s="3"/>
    </row>
    <row r="1369" spans="1:13" s="55" customFormat="1" x14ac:dyDescent="0.25">
      <c r="A1369" s="12"/>
      <c r="B1369" s="12"/>
      <c r="C1369" s="12"/>
      <c r="D1369" s="95"/>
      <c r="E1369" s="12"/>
      <c r="F1369" s="103"/>
      <c r="G1369" s="11"/>
      <c r="H1369" s="247"/>
      <c r="I1369" s="11"/>
      <c r="J1369" s="11"/>
      <c r="K1369" s="11"/>
      <c r="L1369" s="11"/>
      <c r="M1369" s="3"/>
    </row>
    <row r="1370" spans="1:13" s="55" customFormat="1" x14ac:dyDescent="0.25">
      <c r="A1370" s="12"/>
      <c r="B1370" s="12"/>
      <c r="C1370" s="12"/>
      <c r="D1370" s="95"/>
      <c r="E1370" s="12"/>
      <c r="F1370" s="103"/>
      <c r="G1370" s="11"/>
      <c r="H1370" s="247"/>
      <c r="I1370" s="11"/>
      <c r="J1370" s="11"/>
      <c r="K1370" s="11"/>
      <c r="L1370" s="11"/>
      <c r="M1370" s="3"/>
    </row>
    <row r="1371" spans="1:13" s="55" customFormat="1" x14ac:dyDescent="0.25">
      <c r="A1371" s="12"/>
      <c r="B1371" s="12"/>
      <c r="C1371" s="12"/>
      <c r="D1371" s="95"/>
      <c r="E1371" s="12"/>
      <c r="F1371" s="103"/>
      <c r="G1371" s="11"/>
      <c r="H1371" s="247"/>
      <c r="I1371" s="11"/>
      <c r="J1371" s="11"/>
      <c r="K1371" s="11"/>
      <c r="L1371" s="11"/>
      <c r="M1371" s="3"/>
    </row>
    <row r="1372" spans="1:13" s="55" customFormat="1" x14ac:dyDescent="0.25">
      <c r="A1372" s="12"/>
      <c r="B1372" s="12"/>
      <c r="C1372" s="12"/>
      <c r="D1372" s="95"/>
      <c r="E1372" s="12"/>
      <c r="F1372" s="103"/>
      <c r="G1372" s="11"/>
      <c r="H1372" s="247"/>
      <c r="I1372" s="11"/>
      <c r="J1372" s="11"/>
      <c r="K1372" s="11"/>
      <c r="L1372" s="11"/>
      <c r="M1372" s="3"/>
    </row>
    <row r="1373" spans="1:13" s="55" customFormat="1" x14ac:dyDescent="0.25">
      <c r="A1373" s="12"/>
      <c r="B1373" s="12"/>
      <c r="C1373" s="12"/>
      <c r="D1373" s="95"/>
      <c r="E1373" s="12"/>
      <c r="F1373" s="103"/>
      <c r="G1373" s="11"/>
      <c r="H1373" s="247"/>
      <c r="I1373" s="11"/>
      <c r="J1373" s="11"/>
      <c r="K1373" s="11"/>
      <c r="L1373" s="11"/>
      <c r="M1373" s="3"/>
    </row>
    <row r="1374" spans="1:13" s="55" customFormat="1" x14ac:dyDescent="0.25">
      <c r="A1374" s="12"/>
      <c r="B1374" s="12"/>
      <c r="C1374" s="12"/>
      <c r="D1374" s="95"/>
      <c r="E1374" s="12"/>
      <c r="F1374" s="103"/>
      <c r="G1374" s="11"/>
      <c r="H1374" s="247"/>
      <c r="I1374" s="11"/>
      <c r="J1374" s="11"/>
      <c r="K1374" s="11"/>
      <c r="L1374" s="11"/>
      <c r="M1374" s="3"/>
    </row>
    <row r="1375" spans="1:13" s="55" customFormat="1" x14ac:dyDescent="0.25">
      <c r="A1375" s="12"/>
      <c r="B1375" s="12"/>
      <c r="C1375" s="12"/>
      <c r="D1375" s="95"/>
      <c r="E1375" s="12"/>
      <c r="F1375" s="103"/>
      <c r="G1375" s="11"/>
      <c r="H1375" s="247"/>
      <c r="I1375" s="11"/>
      <c r="J1375" s="11"/>
      <c r="K1375" s="11"/>
      <c r="L1375" s="11"/>
      <c r="M1375" s="3"/>
    </row>
    <row r="1376" spans="1:13" s="55" customFormat="1" x14ac:dyDescent="0.25">
      <c r="A1376" s="12"/>
      <c r="B1376" s="12"/>
      <c r="C1376" s="12"/>
      <c r="D1376" s="95"/>
      <c r="E1376" s="12"/>
      <c r="F1376" s="103"/>
      <c r="G1376" s="11"/>
      <c r="H1376" s="247"/>
      <c r="I1376" s="11"/>
      <c r="J1376" s="11"/>
      <c r="K1376" s="11"/>
      <c r="L1376" s="11"/>
      <c r="M1376" s="3"/>
    </row>
    <row r="1377" spans="1:13" s="55" customFormat="1" x14ac:dyDescent="0.25">
      <c r="A1377" s="12"/>
      <c r="B1377" s="12"/>
      <c r="C1377" s="12"/>
      <c r="D1377" s="95"/>
      <c r="E1377" s="12"/>
      <c r="F1377" s="103"/>
      <c r="G1377" s="11"/>
      <c r="H1377" s="247"/>
      <c r="I1377" s="11"/>
      <c r="J1377" s="11"/>
      <c r="K1377" s="11"/>
      <c r="L1377" s="11"/>
      <c r="M1377" s="3"/>
    </row>
    <row r="1378" spans="1:13" s="55" customFormat="1" x14ac:dyDescent="0.25">
      <c r="A1378" s="12"/>
      <c r="B1378" s="12"/>
      <c r="C1378" s="12"/>
      <c r="D1378" s="95"/>
      <c r="E1378" s="12"/>
      <c r="F1378" s="103"/>
      <c r="G1378" s="11"/>
      <c r="H1378" s="247"/>
      <c r="I1378" s="11"/>
      <c r="J1378" s="11"/>
      <c r="K1378" s="11"/>
      <c r="L1378" s="11"/>
      <c r="M1378" s="3"/>
    </row>
    <row r="1379" spans="1:13" s="55" customFormat="1" x14ac:dyDescent="0.25">
      <c r="A1379" s="12"/>
      <c r="B1379" s="12"/>
      <c r="C1379" s="12"/>
      <c r="D1379" s="95"/>
      <c r="E1379" s="12"/>
      <c r="F1379" s="103"/>
      <c r="G1379" s="11"/>
      <c r="H1379" s="247"/>
      <c r="I1379" s="11"/>
      <c r="J1379" s="11"/>
      <c r="K1379" s="11"/>
      <c r="L1379" s="11"/>
      <c r="M1379" s="3"/>
    </row>
    <row r="1380" spans="1:13" s="55" customFormat="1" x14ac:dyDescent="0.25">
      <c r="A1380" s="12"/>
      <c r="B1380" s="12"/>
      <c r="C1380" s="12"/>
      <c r="D1380" s="95"/>
      <c r="E1380" s="12"/>
      <c r="F1380" s="103"/>
      <c r="G1380" s="11"/>
      <c r="H1380" s="247"/>
      <c r="I1380" s="11"/>
      <c r="J1380" s="11"/>
      <c r="K1380" s="11"/>
      <c r="L1380" s="11"/>
      <c r="M1380" s="3"/>
    </row>
    <row r="1381" spans="1:13" s="55" customFormat="1" x14ac:dyDescent="0.25">
      <c r="A1381" s="12"/>
      <c r="B1381" s="12"/>
      <c r="C1381" s="12"/>
      <c r="D1381" s="95"/>
      <c r="E1381" s="12"/>
      <c r="F1381" s="103"/>
      <c r="G1381" s="11"/>
      <c r="H1381" s="247"/>
      <c r="I1381" s="11"/>
      <c r="J1381" s="11"/>
      <c r="K1381" s="11"/>
      <c r="L1381" s="11"/>
      <c r="M1381" s="3"/>
    </row>
    <row r="1382" spans="1:13" s="55" customFormat="1" x14ac:dyDescent="0.25">
      <c r="A1382" s="12"/>
      <c r="B1382" s="12"/>
      <c r="C1382" s="12"/>
      <c r="D1382" s="95"/>
      <c r="E1382" s="12"/>
      <c r="F1382" s="103"/>
      <c r="G1382" s="11"/>
      <c r="H1382" s="247"/>
      <c r="I1382" s="11"/>
      <c r="J1382" s="11"/>
      <c r="K1382" s="11"/>
      <c r="L1382" s="11"/>
      <c r="M1382" s="3"/>
    </row>
    <row r="1383" spans="1:13" s="55" customFormat="1" x14ac:dyDescent="0.25">
      <c r="A1383" s="12"/>
      <c r="B1383" s="12"/>
      <c r="C1383" s="12"/>
      <c r="D1383" s="95"/>
      <c r="E1383" s="12"/>
      <c r="F1383" s="103"/>
      <c r="G1383" s="11"/>
      <c r="H1383" s="247"/>
      <c r="I1383" s="11"/>
      <c r="J1383" s="11"/>
      <c r="K1383" s="11"/>
      <c r="L1383" s="11"/>
      <c r="M1383" s="3"/>
    </row>
    <row r="1384" spans="1:13" s="55" customFormat="1" x14ac:dyDescent="0.25">
      <c r="A1384" s="12"/>
      <c r="B1384" s="12"/>
      <c r="C1384" s="12"/>
      <c r="D1384" s="95"/>
      <c r="E1384" s="12"/>
      <c r="F1384" s="103"/>
      <c r="G1384" s="11"/>
      <c r="H1384" s="247"/>
      <c r="I1384" s="11"/>
      <c r="J1384" s="11"/>
      <c r="K1384" s="11"/>
      <c r="L1384" s="11"/>
      <c r="M1384" s="3"/>
    </row>
    <row r="1385" spans="1:13" s="55" customFormat="1" x14ac:dyDescent="0.25">
      <c r="A1385" s="12"/>
      <c r="B1385" s="12"/>
      <c r="C1385" s="12"/>
      <c r="D1385" s="95"/>
      <c r="E1385" s="12"/>
      <c r="F1385" s="103"/>
      <c r="G1385" s="11"/>
      <c r="H1385" s="247"/>
      <c r="I1385" s="11"/>
      <c r="J1385" s="11"/>
      <c r="K1385" s="11"/>
      <c r="L1385" s="11"/>
      <c r="M1385" s="3"/>
    </row>
    <row r="1386" spans="1:13" s="55" customFormat="1" x14ac:dyDescent="0.25">
      <c r="A1386" s="12"/>
      <c r="B1386" s="12"/>
      <c r="C1386" s="12"/>
      <c r="D1386" s="95"/>
      <c r="E1386" s="12"/>
      <c r="F1386" s="103"/>
      <c r="G1386" s="11"/>
      <c r="H1386" s="247"/>
      <c r="I1386" s="11"/>
      <c r="J1386" s="11"/>
      <c r="K1386" s="11"/>
      <c r="L1386" s="11"/>
      <c r="M1386" s="3"/>
    </row>
    <row r="1387" spans="1:13" s="55" customFormat="1" x14ac:dyDescent="0.25">
      <c r="A1387" s="12"/>
      <c r="B1387" s="12"/>
      <c r="C1387" s="12"/>
      <c r="D1387" s="95"/>
      <c r="E1387" s="12"/>
      <c r="F1387" s="103"/>
      <c r="G1387" s="11"/>
      <c r="H1387" s="247"/>
      <c r="I1387" s="11"/>
      <c r="J1387" s="11"/>
      <c r="K1387" s="11"/>
      <c r="L1387" s="11"/>
      <c r="M1387" s="3"/>
    </row>
    <row r="1388" spans="1:13" s="55" customFormat="1" x14ac:dyDescent="0.25">
      <c r="A1388" s="12"/>
      <c r="B1388" s="12"/>
      <c r="C1388" s="12"/>
      <c r="D1388" s="95"/>
      <c r="E1388" s="12"/>
      <c r="F1388" s="103"/>
      <c r="G1388" s="11"/>
      <c r="H1388" s="247"/>
      <c r="I1388" s="11"/>
      <c r="J1388" s="11"/>
      <c r="K1388" s="11"/>
      <c r="L1388" s="11"/>
      <c r="M1388" s="3"/>
    </row>
    <row r="1389" spans="1:13" s="55" customFormat="1" x14ac:dyDescent="0.25">
      <c r="A1389" s="12"/>
      <c r="B1389" s="12"/>
      <c r="C1389" s="12"/>
      <c r="D1389" s="95"/>
      <c r="E1389" s="12"/>
      <c r="F1389" s="103"/>
      <c r="G1389" s="11"/>
      <c r="H1389" s="247"/>
      <c r="I1389" s="11"/>
      <c r="J1389" s="11"/>
      <c r="K1389" s="11"/>
      <c r="L1389" s="11"/>
      <c r="M1389" s="3"/>
    </row>
    <row r="1390" spans="1:13" s="55" customFormat="1" x14ac:dyDescent="0.25">
      <c r="A1390" s="12"/>
      <c r="B1390" s="12"/>
      <c r="C1390" s="12"/>
      <c r="D1390" s="95"/>
      <c r="E1390" s="12"/>
      <c r="F1390" s="103"/>
      <c r="G1390" s="11"/>
      <c r="H1390" s="247"/>
      <c r="I1390" s="11"/>
      <c r="J1390" s="11"/>
      <c r="K1390" s="11"/>
      <c r="L1390" s="11"/>
      <c r="M1390" s="3"/>
    </row>
    <row r="1391" spans="1:13" s="55" customFormat="1" x14ac:dyDescent="0.25">
      <c r="A1391" s="12"/>
      <c r="B1391" s="12"/>
      <c r="C1391" s="12"/>
      <c r="D1391" s="95"/>
      <c r="E1391" s="12"/>
      <c r="F1391" s="103"/>
      <c r="G1391" s="11"/>
      <c r="H1391" s="247"/>
      <c r="I1391" s="11"/>
      <c r="J1391" s="11"/>
      <c r="K1391" s="11"/>
      <c r="L1391" s="11"/>
      <c r="M1391" s="3"/>
    </row>
    <row r="1392" spans="1:13" s="55" customFormat="1" x14ac:dyDescent="0.25">
      <c r="A1392" s="12"/>
      <c r="B1392" s="12"/>
      <c r="C1392" s="12"/>
      <c r="D1392" s="95"/>
      <c r="E1392" s="12"/>
      <c r="F1392" s="103"/>
      <c r="G1392" s="11"/>
      <c r="H1392" s="247"/>
      <c r="I1392" s="11"/>
      <c r="J1392" s="11"/>
      <c r="K1392" s="11"/>
      <c r="L1392" s="11"/>
      <c r="M1392" s="3"/>
    </row>
    <row r="1393" spans="1:13" s="55" customFormat="1" x14ac:dyDescent="0.25">
      <c r="A1393" s="12"/>
      <c r="B1393" s="12"/>
      <c r="C1393" s="12"/>
      <c r="D1393" s="95"/>
      <c r="E1393" s="12"/>
      <c r="F1393" s="103"/>
      <c r="G1393" s="11"/>
      <c r="H1393" s="247"/>
      <c r="I1393" s="11"/>
      <c r="J1393" s="11"/>
      <c r="K1393" s="11"/>
      <c r="L1393" s="11"/>
      <c r="M1393" s="3"/>
    </row>
    <row r="1394" spans="1:13" s="55" customFormat="1" x14ac:dyDescent="0.25">
      <c r="A1394" s="12"/>
      <c r="B1394" s="12"/>
      <c r="C1394" s="12"/>
      <c r="D1394" s="95"/>
      <c r="E1394" s="12"/>
      <c r="F1394" s="103"/>
      <c r="G1394" s="11"/>
      <c r="H1394" s="247"/>
      <c r="I1394" s="11"/>
      <c r="J1394" s="11"/>
      <c r="K1394" s="11"/>
      <c r="L1394" s="11"/>
      <c r="M1394" s="3"/>
    </row>
    <row r="1395" spans="1:13" s="55" customFormat="1" x14ac:dyDescent="0.25">
      <c r="A1395" s="12"/>
      <c r="B1395" s="12"/>
      <c r="C1395" s="12"/>
      <c r="D1395" s="95"/>
      <c r="E1395" s="12"/>
      <c r="F1395" s="103"/>
      <c r="G1395" s="11"/>
      <c r="H1395" s="247"/>
      <c r="I1395" s="11"/>
      <c r="J1395" s="11"/>
      <c r="K1395" s="11"/>
      <c r="L1395" s="11"/>
      <c r="M1395" s="3"/>
    </row>
    <row r="1396" spans="1:13" s="55" customFormat="1" x14ac:dyDescent="0.25">
      <c r="A1396" s="12"/>
      <c r="B1396" s="12"/>
      <c r="C1396" s="12"/>
      <c r="D1396" s="95"/>
      <c r="E1396" s="12"/>
      <c r="F1396" s="103"/>
      <c r="G1396" s="11"/>
      <c r="H1396" s="247"/>
      <c r="I1396" s="11"/>
      <c r="J1396" s="11"/>
      <c r="K1396" s="11"/>
      <c r="L1396" s="11"/>
      <c r="M1396" s="3"/>
    </row>
    <row r="1397" spans="1:13" s="55" customFormat="1" x14ac:dyDescent="0.25">
      <c r="A1397" s="12"/>
      <c r="B1397" s="12"/>
      <c r="C1397" s="12"/>
      <c r="D1397" s="95"/>
      <c r="E1397" s="12"/>
      <c r="F1397" s="103"/>
      <c r="G1397" s="11"/>
      <c r="H1397" s="247"/>
      <c r="I1397" s="11"/>
      <c r="J1397" s="11"/>
      <c r="K1397" s="11"/>
      <c r="L1397" s="11"/>
      <c r="M1397" s="3"/>
    </row>
    <row r="1398" spans="1:13" s="55" customFormat="1" x14ac:dyDescent="0.25">
      <c r="A1398" s="12"/>
      <c r="B1398" s="12"/>
      <c r="C1398" s="12"/>
      <c r="D1398" s="95"/>
      <c r="E1398" s="12"/>
      <c r="F1398" s="103"/>
      <c r="G1398" s="11"/>
      <c r="H1398" s="247"/>
      <c r="I1398" s="11"/>
      <c r="J1398" s="11"/>
      <c r="K1398" s="11"/>
      <c r="L1398" s="11"/>
      <c r="M1398" s="3"/>
    </row>
    <row r="1399" spans="1:13" s="55" customFormat="1" x14ac:dyDescent="0.25">
      <c r="A1399" s="12"/>
      <c r="B1399" s="12"/>
      <c r="C1399" s="12"/>
      <c r="D1399" s="95"/>
      <c r="E1399" s="12"/>
      <c r="F1399" s="103"/>
      <c r="G1399" s="11"/>
      <c r="H1399" s="247"/>
      <c r="I1399" s="11"/>
      <c r="J1399" s="11"/>
      <c r="K1399" s="11"/>
      <c r="L1399" s="11"/>
      <c r="M1399" s="3"/>
    </row>
    <row r="1400" spans="1:13" s="55" customFormat="1" x14ac:dyDescent="0.25">
      <c r="A1400" s="12"/>
      <c r="B1400" s="12"/>
      <c r="C1400" s="12"/>
      <c r="D1400" s="95"/>
      <c r="E1400" s="12"/>
      <c r="F1400" s="103"/>
      <c r="G1400" s="11"/>
      <c r="H1400" s="247"/>
      <c r="I1400" s="11"/>
      <c r="J1400" s="11"/>
      <c r="K1400" s="11"/>
      <c r="L1400" s="11"/>
      <c r="M1400" s="3"/>
    </row>
    <row r="1401" spans="1:13" s="55" customFormat="1" x14ac:dyDescent="0.25">
      <c r="A1401" s="12"/>
      <c r="B1401" s="12"/>
      <c r="C1401" s="12"/>
      <c r="D1401" s="95"/>
      <c r="E1401" s="12"/>
      <c r="F1401" s="103"/>
      <c r="G1401" s="11"/>
      <c r="H1401" s="247"/>
      <c r="I1401" s="11"/>
      <c r="J1401" s="11"/>
      <c r="K1401" s="11"/>
      <c r="L1401" s="11"/>
      <c r="M1401" s="3"/>
    </row>
    <row r="1402" spans="1:13" s="55" customFormat="1" x14ac:dyDescent="0.25">
      <c r="A1402" s="12"/>
      <c r="B1402" s="12"/>
      <c r="C1402" s="12"/>
      <c r="D1402" s="95"/>
      <c r="E1402" s="12"/>
      <c r="F1402" s="103"/>
      <c r="G1402" s="11"/>
      <c r="H1402" s="247"/>
      <c r="I1402" s="11"/>
      <c r="J1402" s="11"/>
      <c r="K1402" s="11"/>
      <c r="L1402" s="11"/>
      <c r="M1402" s="3"/>
    </row>
    <row r="1403" spans="1:13" s="55" customFormat="1" x14ac:dyDescent="0.25">
      <c r="A1403" s="12"/>
      <c r="B1403" s="12"/>
      <c r="C1403" s="12"/>
      <c r="D1403" s="95"/>
      <c r="E1403" s="12"/>
      <c r="F1403" s="103"/>
      <c r="G1403" s="11"/>
      <c r="H1403" s="247"/>
      <c r="I1403" s="11"/>
      <c r="J1403" s="11"/>
      <c r="K1403" s="11"/>
      <c r="L1403" s="11"/>
      <c r="M1403" s="3"/>
    </row>
    <row r="1404" spans="1:13" s="55" customFormat="1" x14ac:dyDescent="0.25">
      <c r="A1404" s="12"/>
      <c r="B1404" s="12"/>
      <c r="C1404" s="12"/>
      <c r="D1404" s="95"/>
      <c r="E1404" s="12"/>
      <c r="F1404" s="103"/>
      <c r="G1404" s="11"/>
      <c r="H1404" s="247"/>
      <c r="I1404" s="11"/>
      <c r="J1404" s="11"/>
      <c r="K1404" s="11"/>
      <c r="L1404" s="11"/>
      <c r="M1404" s="3"/>
    </row>
    <row r="1405" spans="1:13" s="55" customFormat="1" x14ac:dyDescent="0.25">
      <c r="A1405" s="12"/>
      <c r="B1405" s="12"/>
      <c r="C1405" s="12"/>
      <c r="D1405" s="95"/>
      <c r="E1405" s="12"/>
      <c r="F1405" s="103"/>
      <c r="G1405" s="11"/>
      <c r="H1405" s="247"/>
      <c r="I1405" s="11"/>
      <c r="J1405" s="11"/>
      <c r="K1405" s="11"/>
      <c r="L1405" s="11"/>
      <c r="M1405" s="3"/>
    </row>
    <row r="1406" spans="1:13" s="55" customFormat="1" x14ac:dyDescent="0.25">
      <c r="A1406" s="12"/>
      <c r="B1406" s="12"/>
      <c r="C1406" s="12"/>
      <c r="D1406" s="95"/>
      <c r="E1406" s="12"/>
      <c r="F1406" s="103"/>
      <c r="G1406" s="11"/>
      <c r="H1406" s="247"/>
      <c r="I1406" s="11"/>
      <c r="J1406" s="11"/>
      <c r="K1406" s="11"/>
      <c r="L1406" s="11"/>
      <c r="M1406" s="3"/>
    </row>
    <row r="1407" spans="1:13" s="55" customFormat="1" x14ac:dyDescent="0.25">
      <c r="A1407" s="12"/>
      <c r="B1407" s="12"/>
      <c r="C1407" s="12"/>
      <c r="D1407" s="95"/>
      <c r="E1407" s="12"/>
      <c r="F1407" s="103"/>
      <c r="G1407" s="11"/>
      <c r="H1407" s="247"/>
      <c r="I1407" s="11"/>
      <c r="J1407" s="11"/>
      <c r="K1407" s="11"/>
      <c r="L1407" s="11"/>
      <c r="M1407" s="3"/>
    </row>
    <row r="1408" spans="1:13" s="55" customFormat="1" x14ac:dyDescent="0.25">
      <c r="A1408" s="12"/>
      <c r="B1408" s="12"/>
      <c r="C1408" s="12"/>
      <c r="D1408" s="95"/>
      <c r="E1408" s="12"/>
      <c r="F1408" s="103"/>
      <c r="G1408" s="11"/>
      <c r="H1408" s="247"/>
      <c r="I1408" s="11"/>
      <c r="J1408" s="11"/>
      <c r="K1408" s="11"/>
      <c r="L1408" s="11"/>
      <c r="M1408" s="3"/>
    </row>
    <row r="1409" spans="1:13" s="55" customFormat="1" x14ac:dyDescent="0.25">
      <c r="A1409" s="12"/>
      <c r="B1409" s="12"/>
      <c r="C1409" s="12"/>
      <c r="D1409" s="95"/>
      <c r="E1409" s="12"/>
      <c r="F1409" s="103"/>
      <c r="G1409" s="11"/>
      <c r="H1409" s="247"/>
      <c r="I1409" s="11"/>
      <c r="J1409" s="11"/>
      <c r="K1409" s="11"/>
      <c r="L1409" s="11"/>
      <c r="M1409" s="3"/>
    </row>
    <row r="1410" spans="1:13" s="55" customFormat="1" x14ac:dyDescent="0.25">
      <c r="A1410" s="12"/>
      <c r="B1410" s="12"/>
      <c r="C1410" s="12"/>
      <c r="D1410" s="95"/>
      <c r="E1410" s="12"/>
      <c r="F1410" s="103"/>
      <c r="G1410" s="11"/>
      <c r="H1410" s="247"/>
      <c r="I1410" s="11"/>
      <c r="J1410" s="11"/>
      <c r="K1410" s="11"/>
      <c r="L1410" s="11"/>
      <c r="M1410" s="3"/>
    </row>
    <row r="1411" spans="1:13" s="55" customFormat="1" x14ac:dyDescent="0.25">
      <c r="A1411" s="12"/>
      <c r="B1411" s="12"/>
      <c r="C1411" s="12"/>
      <c r="D1411" s="95"/>
      <c r="E1411" s="12"/>
      <c r="F1411" s="103"/>
      <c r="G1411" s="11"/>
      <c r="H1411" s="247"/>
      <c r="I1411" s="11"/>
      <c r="J1411" s="11"/>
      <c r="K1411" s="11"/>
      <c r="L1411" s="11"/>
      <c r="M1411" s="3"/>
    </row>
    <row r="1412" spans="1:13" s="55" customFormat="1" x14ac:dyDescent="0.25">
      <c r="A1412" s="12"/>
      <c r="B1412" s="12"/>
      <c r="C1412" s="12"/>
      <c r="D1412" s="95"/>
      <c r="E1412" s="12"/>
      <c r="F1412" s="103"/>
      <c r="G1412" s="11"/>
      <c r="H1412" s="247"/>
      <c r="I1412" s="11"/>
      <c r="J1412" s="11"/>
      <c r="K1412" s="11"/>
      <c r="L1412" s="11"/>
      <c r="M1412" s="3"/>
    </row>
    <row r="1413" spans="1:13" s="55" customFormat="1" x14ac:dyDescent="0.25">
      <c r="A1413" s="12"/>
      <c r="B1413" s="12"/>
      <c r="C1413" s="12"/>
      <c r="D1413" s="95"/>
      <c r="E1413" s="12"/>
      <c r="F1413" s="103"/>
      <c r="G1413" s="11"/>
      <c r="H1413" s="247"/>
      <c r="I1413" s="11"/>
      <c r="J1413" s="11"/>
      <c r="K1413" s="11"/>
      <c r="L1413" s="11"/>
      <c r="M1413" s="3"/>
    </row>
    <row r="1414" spans="1:13" s="55" customFormat="1" x14ac:dyDescent="0.25">
      <c r="A1414" s="12"/>
      <c r="B1414" s="12"/>
      <c r="C1414" s="12"/>
      <c r="D1414" s="95"/>
      <c r="E1414" s="12"/>
      <c r="F1414" s="103"/>
      <c r="G1414" s="11"/>
      <c r="H1414" s="247"/>
      <c r="I1414" s="11"/>
      <c r="J1414" s="11"/>
      <c r="K1414" s="11"/>
      <c r="L1414" s="11"/>
      <c r="M1414" s="3"/>
    </row>
    <row r="1415" spans="1:13" s="55" customFormat="1" x14ac:dyDescent="0.25">
      <c r="A1415" s="12"/>
      <c r="B1415" s="12"/>
      <c r="C1415" s="12"/>
      <c r="D1415" s="95"/>
      <c r="E1415" s="12"/>
      <c r="F1415" s="103"/>
      <c r="G1415" s="11"/>
      <c r="H1415" s="247"/>
      <c r="I1415" s="11"/>
      <c r="J1415" s="11"/>
      <c r="K1415" s="11"/>
      <c r="L1415" s="11"/>
      <c r="M1415" s="3"/>
    </row>
    <row r="1416" spans="1:13" s="55" customFormat="1" x14ac:dyDescent="0.25">
      <c r="A1416" s="12"/>
      <c r="B1416" s="12"/>
      <c r="C1416" s="12"/>
      <c r="D1416" s="95"/>
      <c r="E1416" s="12"/>
      <c r="F1416" s="103"/>
      <c r="G1416" s="11"/>
      <c r="H1416" s="247"/>
      <c r="I1416" s="11"/>
      <c r="J1416" s="11"/>
      <c r="K1416" s="11"/>
      <c r="L1416" s="11"/>
      <c r="M1416" s="3"/>
    </row>
    <row r="1417" spans="1:13" s="55" customFormat="1" x14ac:dyDescent="0.25">
      <c r="A1417" s="12"/>
      <c r="B1417" s="12"/>
      <c r="C1417" s="12"/>
      <c r="D1417" s="95"/>
      <c r="E1417" s="12"/>
      <c r="F1417" s="103"/>
      <c r="G1417" s="11"/>
      <c r="H1417" s="247"/>
      <c r="I1417" s="11"/>
      <c r="J1417" s="11"/>
      <c r="K1417" s="11"/>
      <c r="L1417" s="11"/>
      <c r="M1417" s="3"/>
    </row>
    <row r="1418" spans="1:13" s="55" customFormat="1" x14ac:dyDescent="0.25">
      <c r="A1418" s="12"/>
      <c r="B1418" s="12"/>
      <c r="C1418" s="12"/>
      <c r="D1418" s="95"/>
      <c r="E1418" s="12"/>
      <c r="F1418" s="103"/>
      <c r="G1418" s="11"/>
      <c r="H1418" s="247"/>
      <c r="I1418" s="11"/>
      <c r="J1418" s="11"/>
      <c r="K1418" s="11"/>
      <c r="L1418" s="11"/>
      <c r="M1418" s="3"/>
    </row>
    <row r="1419" spans="1:13" s="55" customFormat="1" x14ac:dyDescent="0.25">
      <c r="A1419" s="12"/>
      <c r="B1419" s="12"/>
      <c r="C1419" s="12"/>
      <c r="D1419" s="95"/>
      <c r="E1419" s="12"/>
      <c r="F1419" s="103"/>
      <c r="G1419" s="11"/>
      <c r="H1419" s="247"/>
      <c r="I1419" s="11"/>
      <c r="J1419" s="11"/>
      <c r="K1419" s="11"/>
      <c r="L1419" s="11"/>
      <c r="M1419" s="3"/>
    </row>
    <row r="1420" spans="1:13" s="55" customFormat="1" x14ac:dyDescent="0.25">
      <c r="A1420" s="12"/>
      <c r="B1420" s="12"/>
      <c r="C1420" s="12"/>
      <c r="D1420" s="95"/>
      <c r="E1420" s="12"/>
      <c r="F1420" s="103"/>
      <c r="G1420" s="11"/>
      <c r="H1420" s="247"/>
      <c r="I1420" s="11"/>
      <c r="J1420" s="11"/>
      <c r="K1420" s="11"/>
      <c r="L1420" s="11"/>
      <c r="M1420" s="3"/>
    </row>
    <row r="1421" spans="1:13" s="55" customFormat="1" x14ac:dyDescent="0.25">
      <c r="A1421" s="12"/>
      <c r="B1421" s="12"/>
      <c r="C1421" s="12"/>
      <c r="D1421" s="95"/>
      <c r="E1421" s="12"/>
      <c r="F1421" s="103"/>
      <c r="G1421" s="11"/>
      <c r="H1421" s="247"/>
      <c r="I1421" s="11"/>
      <c r="J1421" s="11"/>
      <c r="K1421" s="11"/>
      <c r="L1421" s="11"/>
      <c r="M1421" s="3"/>
    </row>
    <row r="1422" spans="1:13" s="55" customFormat="1" x14ac:dyDescent="0.25">
      <c r="A1422" s="12"/>
      <c r="B1422" s="12"/>
      <c r="C1422" s="12"/>
      <c r="D1422" s="95"/>
      <c r="E1422" s="12"/>
      <c r="F1422" s="103"/>
      <c r="G1422" s="11"/>
      <c r="H1422" s="247"/>
      <c r="I1422" s="11"/>
      <c r="J1422" s="11"/>
      <c r="K1422" s="11"/>
      <c r="L1422" s="11"/>
      <c r="M1422" s="3"/>
    </row>
    <row r="1423" spans="1:13" s="55" customFormat="1" x14ac:dyDescent="0.25">
      <c r="A1423" s="12"/>
      <c r="B1423" s="12"/>
      <c r="C1423" s="12"/>
      <c r="D1423" s="95"/>
      <c r="E1423" s="12"/>
      <c r="F1423" s="103"/>
      <c r="G1423" s="11"/>
      <c r="H1423" s="247"/>
      <c r="I1423" s="11"/>
      <c r="J1423" s="11"/>
      <c r="K1423" s="11"/>
      <c r="L1423" s="11"/>
      <c r="M1423" s="3"/>
    </row>
    <row r="1424" spans="1:13" s="55" customFormat="1" x14ac:dyDescent="0.25">
      <c r="A1424" s="12"/>
      <c r="B1424" s="12"/>
      <c r="C1424" s="12"/>
      <c r="D1424" s="95"/>
      <c r="E1424" s="12"/>
      <c r="F1424" s="103"/>
      <c r="G1424" s="11"/>
      <c r="H1424" s="247"/>
      <c r="I1424" s="11"/>
      <c r="J1424" s="11"/>
      <c r="K1424" s="11"/>
      <c r="L1424" s="11"/>
      <c r="M1424" s="3"/>
    </row>
    <row r="1425" spans="1:13" s="55" customFormat="1" x14ac:dyDescent="0.25">
      <c r="A1425" s="12"/>
      <c r="B1425" s="12"/>
      <c r="C1425" s="12"/>
      <c r="D1425" s="95"/>
      <c r="E1425" s="12"/>
      <c r="F1425" s="103"/>
      <c r="G1425" s="11"/>
      <c r="H1425" s="247"/>
      <c r="I1425" s="11"/>
      <c r="J1425" s="11"/>
      <c r="K1425" s="11"/>
      <c r="L1425" s="11"/>
      <c r="M1425" s="3"/>
    </row>
    <row r="1426" spans="1:13" s="55" customFormat="1" x14ac:dyDescent="0.25">
      <c r="A1426" s="12"/>
      <c r="B1426" s="12"/>
      <c r="C1426" s="12"/>
      <c r="D1426" s="95"/>
      <c r="E1426" s="12"/>
      <c r="F1426" s="103"/>
      <c r="G1426" s="11"/>
      <c r="H1426" s="247"/>
      <c r="I1426" s="11"/>
      <c r="J1426" s="11"/>
      <c r="K1426" s="11"/>
      <c r="L1426" s="11"/>
      <c r="M1426" s="3"/>
    </row>
    <row r="1427" spans="1:13" s="55" customFormat="1" x14ac:dyDescent="0.25">
      <c r="A1427" s="12"/>
      <c r="B1427" s="12"/>
      <c r="C1427" s="12"/>
      <c r="D1427" s="95"/>
      <c r="E1427" s="12"/>
      <c r="F1427" s="103"/>
      <c r="G1427" s="11"/>
      <c r="H1427" s="247"/>
      <c r="I1427" s="11"/>
      <c r="J1427" s="11"/>
      <c r="K1427" s="11"/>
      <c r="L1427" s="11"/>
      <c r="M1427" s="3"/>
    </row>
    <row r="1428" spans="1:13" s="55" customFormat="1" x14ac:dyDescent="0.25">
      <c r="A1428" s="12"/>
      <c r="B1428" s="12"/>
      <c r="C1428" s="12"/>
      <c r="D1428" s="95"/>
      <c r="E1428" s="12"/>
      <c r="F1428" s="103"/>
      <c r="G1428" s="11"/>
      <c r="H1428" s="247"/>
      <c r="I1428" s="11"/>
      <c r="J1428" s="11"/>
      <c r="K1428" s="11"/>
      <c r="L1428" s="11"/>
      <c r="M1428" s="3"/>
    </row>
    <row r="1429" spans="1:13" s="55" customFormat="1" x14ac:dyDescent="0.25">
      <c r="A1429" s="12"/>
      <c r="B1429" s="12"/>
      <c r="C1429" s="12"/>
      <c r="D1429" s="95"/>
      <c r="E1429" s="12"/>
      <c r="F1429" s="103"/>
      <c r="G1429" s="11"/>
      <c r="H1429" s="247"/>
      <c r="I1429" s="11"/>
      <c r="J1429" s="11"/>
      <c r="K1429" s="11"/>
      <c r="L1429" s="11"/>
      <c r="M1429" s="3"/>
    </row>
    <row r="1430" spans="1:13" s="55" customFormat="1" x14ac:dyDescent="0.25">
      <c r="A1430" s="12"/>
      <c r="B1430" s="12"/>
      <c r="C1430" s="12"/>
      <c r="D1430" s="95"/>
      <c r="E1430" s="12"/>
      <c r="F1430" s="103"/>
      <c r="G1430" s="11"/>
      <c r="H1430" s="247"/>
      <c r="I1430" s="11"/>
      <c r="J1430" s="11"/>
      <c r="K1430" s="11"/>
      <c r="L1430" s="11"/>
      <c r="M1430" s="3"/>
    </row>
    <row r="1431" spans="1:13" s="55" customFormat="1" x14ac:dyDescent="0.25">
      <c r="A1431" s="12"/>
      <c r="B1431" s="12"/>
      <c r="C1431" s="12"/>
      <c r="D1431" s="95"/>
      <c r="E1431" s="12"/>
      <c r="F1431" s="103"/>
      <c r="G1431" s="11"/>
      <c r="H1431" s="247"/>
      <c r="I1431" s="11"/>
      <c r="J1431" s="11"/>
      <c r="K1431" s="11"/>
      <c r="L1431" s="11"/>
      <c r="M1431" s="3"/>
    </row>
    <row r="1432" spans="1:13" s="55" customFormat="1" x14ac:dyDescent="0.25">
      <c r="A1432" s="12"/>
      <c r="B1432" s="12"/>
      <c r="C1432" s="12"/>
      <c r="D1432" s="95"/>
      <c r="E1432" s="12"/>
      <c r="F1432" s="103"/>
      <c r="G1432" s="11"/>
      <c r="H1432" s="247"/>
      <c r="I1432" s="11"/>
      <c r="J1432" s="11"/>
      <c r="K1432" s="11"/>
      <c r="L1432" s="11"/>
      <c r="M1432" s="3"/>
    </row>
    <row r="1433" spans="1:13" s="55" customFormat="1" x14ac:dyDescent="0.25">
      <c r="A1433" s="12"/>
      <c r="B1433" s="12"/>
      <c r="C1433" s="12"/>
      <c r="D1433" s="95"/>
      <c r="E1433" s="12"/>
      <c r="F1433" s="103"/>
      <c r="G1433" s="11"/>
      <c r="H1433" s="247"/>
      <c r="I1433" s="11"/>
      <c r="J1433" s="11"/>
      <c r="K1433" s="11"/>
      <c r="L1433" s="11"/>
      <c r="M1433" s="3"/>
    </row>
    <row r="1434" spans="1:13" s="55" customFormat="1" x14ac:dyDescent="0.25">
      <c r="A1434" s="12"/>
      <c r="B1434" s="12"/>
      <c r="C1434" s="12"/>
      <c r="D1434" s="95"/>
      <c r="E1434" s="12"/>
      <c r="F1434" s="103"/>
      <c r="G1434" s="11"/>
      <c r="H1434" s="247"/>
      <c r="I1434" s="11"/>
      <c r="J1434" s="11"/>
      <c r="K1434" s="11"/>
      <c r="L1434" s="11"/>
      <c r="M1434" s="3"/>
    </row>
    <row r="1435" spans="1:13" s="55" customFormat="1" x14ac:dyDescent="0.25">
      <c r="A1435" s="12"/>
      <c r="B1435" s="12"/>
      <c r="C1435" s="12"/>
      <c r="D1435" s="95"/>
      <c r="E1435" s="12"/>
      <c r="F1435" s="103"/>
      <c r="G1435" s="11"/>
      <c r="H1435" s="247"/>
      <c r="I1435" s="11"/>
      <c r="J1435" s="11"/>
      <c r="K1435" s="11"/>
      <c r="L1435" s="11"/>
      <c r="M1435" s="3"/>
    </row>
    <row r="1436" spans="1:13" s="55" customFormat="1" x14ac:dyDescent="0.25">
      <c r="A1436" s="12"/>
      <c r="B1436" s="12"/>
      <c r="C1436" s="12"/>
      <c r="D1436" s="95"/>
      <c r="E1436" s="12"/>
      <c r="F1436" s="103"/>
      <c r="G1436" s="11"/>
      <c r="H1436" s="247"/>
      <c r="I1436" s="11"/>
      <c r="J1436" s="11"/>
      <c r="K1436" s="11"/>
      <c r="L1436" s="11"/>
      <c r="M1436" s="3"/>
    </row>
    <row r="1437" spans="1:13" s="55" customFormat="1" x14ac:dyDescent="0.25">
      <c r="A1437" s="12"/>
      <c r="B1437" s="12"/>
      <c r="C1437" s="12"/>
      <c r="D1437" s="95"/>
      <c r="E1437" s="12"/>
      <c r="F1437" s="103"/>
      <c r="G1437" s="11"/>
      <c r="H1437" s="247"/>
      <c r="I1437" s="11"/>
      <c r="J1437" s="11"/>
      <c r="K1437" s="11"/>
      <c r="L1437" s="11"/>
      <c r="M1437" s="3"/>
    </row>
    <row r="1438" spans="1:13" s="55" customFormat="1" x14ac:dyDescent="0.25">
      <c r="A1438" s="12"/>
      <c r="B1438" s="12"/>
      <c r="C1438" s="12"/>
      <c r="D1438" s="95"/>
      <c r="E1438" s="12"/>
      <c r="F1438" s="103"/>
      <c r="G1438" s="11"/>
      <c r="H1438" s="247"/>
      <c r="I1438" s="11"/>
      <c r="J1438" s="11"/>
      <c r="K1438" s="11"/>
      <c r="L1438" s="11"/>
      <c r="M1438" s="3"/>
    </row>
    <row r="1439" spans="1:13" s="55" customFormat="1" x14ac:dyDescent="0.25">
      <c r="A1439" s="12"/>
      <c r="B1439" s="12"/>
      <c r="C1439" s="12"/>
      <c r="D1439" s="95"/>
      <c r="E1439" s="12"/>
      <c r="F1439" s="103"/>
      <c r="G1439" s="11"/>
      <c r="H1439" s="247"/>
      <c r="I1439" s="11"/>
      <c r="J1439" s="11"/>
      <c r="K1439" s="11"/>
      <c r="L1439" s="11"/>
      <c r="M1439" s="3"/>
    </row>
    <row r="1440" spans="1:13" s="55" customFormat="1" x14ac:dyDescent="0.25">
      <c r="A1440" s="12"/>
      <c r="B1440" s="12"/>
      <c r="C1440" s="12"/>
      <c r="D1440" s="95"/>
      <c r="E1440" s="12"/>
      <c r="F1440" s="103"/>
      <c r="G1440" s="11"/>
      <c r="H1440" s="247"/>
      <c r="I1440" s="11"/>
      <c r="J1440" s="11"/>
      <c r="K1440" s="11"/>
      <c r="L1440" s="11"/>
      <c r="M1440" s="3"/>
    </row>
    <row r="1441" spans="1:13" s="55" customFormat="1" x14ac:dyDescent="0.25">
      <c r="A1441" s="12"/>
      <c r="B1441" s="12"/>
      <c r="C1441" s="12"/>
      <c r="D1441" s="95"/>
      <c r="E1441" s="12"/>
      <c r="F1441" s="103"/>
      <c r="G1441" s="11"/>
      <c r="H1441" s="247"/>
      <c r="I1441" s="11"/>
      <c r="J1441" s="11"/>
      <c r="K1441" s="11"/>
      <c r="L1441" s="11"/>
      <c r="M1441" s="3"/>
    </row>
    <row r="1442" spans="1:13" s="55" customFormat="1" x14ac:dyDescent="0.25">
      <c r="A1442" s="12"/>
      <c r="B1442" s="12"/>
      <c r="C1442" s="12"/>
      <c r="D1442" s="95"/>
      <c r="E1442" s="12"/>
      <c r="F1442" s="103"/>
      <c r="G1442" s="11"/>
      <c r="H1442" s="247"/>
      <c r="I1442" s="11"/>
      <c r="J1442" s="11"/>
      <c r="K1442" s="11"/>
      <c r="L1442" s="11"/>
      <c r="M1442" s="3"/>
    </row>
    <row r="1443" spans="1:13" s="55" customFormat="1" x14ac:dyDescent="0.25">
      <c r="A1443" s="12"/>
      <c r="B1443" s="12"/>
      <c r="C1443" s="12"/>
      <c r="D1443" s="95"/>
      <c r="E1443" s="12"/>
      <c r="F1443" s="103"/>
      <c r="G1443" s="11"/>
      <c r="H1443" s="247"/>
      <c r="I1443" s="11"/>
      <c r="J1443" s="11"/>
      <c r="K1443" s="11"/>
      <c r="L1443" s="11"/>
      <c r="M1443" s="3"/>
    </row>
    <row r="1444" spans="1:13" s="55" customFormat="1" x14ac:dyDescent="0.25">
      <c r="A1444" s="12"/>
      <c r="B1444" s="12"/>
      <c r="C1444" s="12"/>
      <c r="D1444" s="95"/>
      <c r="E1444" s="12"/>
      <c r="F1444" s="103"/>
      <c r="G1444" s="11"/>
      <c r="H1444" s="247"/>
      <c r="I1444" s="11"/>
      <c r="J1444" s="11"/>
      <c r="K1444" s="11"/>
      <c r="L1444" s="11"/>
      <c r="M1444" s="3"/>
    </row>
    <row r="1445" spans="1:13" s="55" customFormat="1" x14ac:dyDescent="0.25">
      <c r="A1445" s="12"/>
      <c r="B1445" s="12"/>
      <c r="C1445" s="12"/>
      <c r="D1445" s="95"/>
      <c r="E1445" s="12"/>
      <c r="F1445" s="103"/>
      <c r="G1445" s="11"/>
      <c r="H1445" s="247"/>
      <c r="I1445" s="11"/>
      <c r="J1445" s="11"/>
      <c r="K1445" s="11"/>
      <c r="L1445" s="11"/>
      <c r="M1445" s="3"/>
    </row>
    <row r="1446" spans="1:13" s="55" customFormat="1" x14ac:dyDescent="0.25">
      <c r="A1446" s="12"/>
      <c r="B1446" s="12"/>
      <c r="C1446" s="12"/>
      <c r="D1446" s="95"/>
      <c r="E1446" s="12"/>
      <c r="F1446" s="103"/>
      <c r="G1446" s="11"/>
      <c r="H1446" s="247"/>
      <c r="I1446" s="11"/>
      <c r="J1446" s="11"/>
      <c r="K1446" s="11"/>
      <c r="L1446" s="11"/>
      <c r="M1446" s="3"/>
    </row>
    <row r="1447" spans="1:13" s="55" customFormat="1" x14ac:dyDescent="0.25">
      <c r="A1447" s="12"/>
      <c r="B1447" s="12"/>
      <c r="C1447" s="12"/>
      <c r="D1447" s="95"/>
      <c r="E1447" s="12"/>
      <c r="F1447" s="103"/>
      <c r="G1447" s="11"/>
      <c r="H1447" s="247"/>
      <c r="I1447" s="11"/>
      <c r="J1447" s="11"/>
      <c r="K1447" s="11"/>
      <c r="L1447" s="11"/>
      <c r="M1447" s="3"/>
    </row>
    <row r="1448" spans="1:13" s="55" customFormat="1" x14ac:dyDescent="0.25">
      <c r="A1448" s="12"/>
      <c r="B1448" s="12"/>
      <c r="C1448" s="12"/>
      <c r="D1448" s="95"/>
      <c r="E1448" s="12"/>
      <c r="F1448" s="103"/>
      <c r="G1448" s="11"/>
      <c r="H1448" s="247"/>
      <c r="I1448" s="11"/>
      <c r="J1448" s="11"/>
      <c r="K1448" s="11"/>
      <c r="L1448" s="11"/>
      <c r="M1448" s="3"/>
    </row>
    <row r="1449" spans="1:13" s="55" customFormat="1" x14ac:dyDescent="0.25">
      <c r="A1449" s="12"/>
      <c r="B1449" s="12"/>
      <c r="C1449" s="12"/>
      <c r="D1449" s="95"/>
      <c r="E1449" s="12"/>
      <c r="F1449" s="103"/>
      <c r="G1449" s="11"/>
      <c r="H1449" s="247"/>
      <c r="I1449" s="11"/>
      <c r="J1449" s="11"/>
      <c r="K1449" s="11"/>
      <c r="L1449" s="11"/>
      <c r="M1449" s="3"/>
    </row>
    <row r="1450" spans="1:13" s="55" customFormat="1" x14ac:dyDescent="0.25">
      <c r="A1450" s="12"/>
      <c r="B1450" s="12"/>
      <c r="C1450" s="12"/>
      <c r="D1450" s="95"/>
      <c r="E1450" s="12"/>
      <c r="F1450" s="103"/>
      <c r="G1450" s="11"/>
      <c r="H1450" s="247"/>
      <c r="I1450" s="11"/>
      <c r="J1450" s="11"/>
      <c r="K1450" s="11"/>
      <c r="L1450" s="11"/>
      <c r="M1450" s="3"/>
    </row>
    <row r="1451" spans="1:13" s="55" customFormat="1" x14ac:dyDescent="0.25">
      <c r="A1451" s="12"/>
      <c r="B1451" s="12"/>
      <c r="C1451" s="12"/>
      <c r="D1451" s="95"/>
      <c r="E1451" s="12"/>
      <c r="F1451" s="103"/>
      <c r="G1451" s="11"/>
      <c r="H1451" s="247"/>
      <c r="I1451" s="11"/>
      <c r="J1451" s="11"/>
      <c r="K1451" s="11"/>
      <c r="L1451" s="11"/>
      <c r="M1451" s="3"/>
    </row>
    <row r="1452" spans="1:13" s="55" customFormat="1" x14ac:dyDescent="0.25">
      <c r="A1452" s="12"/>
      <c r="B1452" s="12"/>
      <c r="C1452" s="12"/>
      <c r="D1452" s="95"/>
      <c r="E1452" s="12"/>
      <c r="F1452" s="103"/>
      <c r="G1452" s="11"/>
      <c r="H1452" s="247"/>
      <c r="I1452" s="11"/>
      <c r="J1452" s="11"/>
      <c r="K1452" s="11"/>
      <c r="L1452" s="11"/>
      <c r="M1452" s="3"/>
    </row>
    <row r="1453" spans="1:13" s="55" customFormat="1" x14ac:dyDescent="0.25">
      <c r="A1453" s="12"/>
      <c r="B1453" s="12"/>
      <c r="C1453" s="12"/>
      <c r="D1453" s="95"/>
      <c r="E1453" s="12"/>
      <c r="F1453" s="103"/>
      <c r="G1453" s="11"/>
      <c r="H1453" s="247"/>
      <c r="I1453" s="11"/>
      <c r="J1453" s="11"/>
      <c r="K1453" s="11"/>
      <c r="L1453" s="11"/>
      <c r="M1453" s="3"/>
    </row>
    <row r="1454" spans="1:13" s="55" customFormat="1" x14ac:dyDescent="0.25">
      <c r="A1454" s="12"/>
      <c r="B1454" s="12"/>
      <c r="C1454" s="12"/>
      <c r="D1454" s="95"/>
      <c r="E1454" s="12"/>
      <c r="F1454" s="103"/>
      <c r="G1454" s="11"/>
      <c r="H1454" s="247"/>
      <c r="I1454" s="11"/>
      <c r="J1454" s="11"/>
      <c r="K1454" s="11"/>
      <c r="L1454" s="11"/>
      <c r="M1454" s="3"/>
    </row>
    <row r="1455" spans="1:13" s="55" customFormat="1" x14ac:dyDescent="0.25">
      <c r="A1455" s="12"/>
      <c r="B1455" s="12"/>
      <c r="C1455" s="12"/>
      <c r="D1455" s="95"/>
      <c r="E1455" s="12"/>
      <c r="F1455" s="103"/>
      <c r="G1455" s="11"/>
      <c r="H1455" s="247"/>
      <c r="I1455" s="11"/>
      <c r="J1455" s="11"/>
      <c r="K1455" s="11"/>
      <c r="L1455" s="11"/>
      <c r="M1455" s="3"/>
    </row>
    <row r="1456" spans="1:13" s="55" customFormat="1" x14ac:dyDescent="0.25">
      <c r="A1456" s="12"/>
      <c r="B1456" s="12"/>
      <c r="C1456" s="12"/>
      <c r="D1456" s="95"/>
      <c r="E1456" s="12"/>
      <c r="F1456" s="103"/>
      <c r="G1456" s="11"/>
      <c r="H1456" s="247"/>
      <c r="I1456" s="11"/>
      <c r="J1456" s="11"/>
      <c r="K1456" s="11"/>
      <c r="L1456" s="11"/>
      <c r="M1456" s="3"/>
    </row>
    <row r="1457" spans="1:13" s="55" customFormat="1" x14ac:dyDescent="0.25">
      <c r="A1457" s="12"/>
      <c r="B1457" s="12"/>
      <c r="C1457" s="12"/>
      <c r="D1457" s="95"/>
      <c r="E1457" s="12"/>
      <c r="F1457" s="103"/>
      <c r="G1457" s="11"/>
      <c r="H1457" s="247"/>
      <c r="I1457" s="11"/>
      <c r="J1457" s="11"/>
      <c r="K1457" s="11"/>
      <c r="L1457" s="11"/>
      <c r="M1457" s="3"/>
    </row>
    <row r="1458" spans="1:13" s="55" customFormat="1" x14ac:dyDescent="0.25">
      <c r="A1458" s="12"/>
      <c r="B1458" s="12"/>
      <c r="C1458" s="12"/>
      <c r="D1458" s="95"/>
      <c r="E1458" s="12"/>
      <c r="F1458" s="103"/>
      <c r="G1458" s="11"/>
      <c r="H1458" s="247"/>
      <c r="I1458" s="11"/>
      <c r="J1458" s="11"/>
      <c r="K1458" s="11"/>
      <c r="L1458" s="11"/>
      <c r="M1458" s="3"/>
    </row>
    <row r="1459" spans="1:13" s="55" customFormat="1" x14ac:dyDescent="0.25">
      <c r="A1459" s="12"/>
      <c r="B1459" s="12"/>
      <c r="C1459" s="12"/>
      <c r="D1459" s="95"/>
      <c r="E1459" s="12"/>
      <c r="F1459" s="103"/>
      <c r="G1459" s="11"/>
      <c r="H1459" s="247"/>
      <c r="I1459" s="11"/>
      <c r="J1459" s="11"/>
      <c r="K1459" s="11"/>
      <c r="L1459" s="11"/>
      <c r="M1459" s="3"/>
    </row>
    <row r="1460" spans="1:13" s="55" customFormat="1" x14ac:dyDescent="0.25">
      <c r="A1460" s="12"/>
      <c r="B1460" s="12"/>
      <c r="C1460" s="12"/>
      <c r="D1460" s="95"/>
      <c r="E1460" s="12"/>
      <c r="F1460" s="103"/>
      <c r="G1460" s="11"/>
      <c r="H1460" s="247"/>
      <c r="I1460" s="11"/>
      <c r="J1460" s="11"/>
      <c r="K1460" s="11"/>
      <c r="L1460" s="11"/>
      <c r="M1460" s="3"/>
    </row>
    <row r="1461" spans="1:13" s="55" customFormat="1" x14ac:dyDescent="0.25">
      <c r="A1461" s="12"/>
      <c r="B1461" s="12"/>
      <c r="C1461" s="12"/>
      <c r="D1461" s="95"/>
      <c r="E1461" s="12"/>
      <c r="F1461" s="103"/>
      <c r="G1461" s="11"/>
      <c r="H1461" s="247"/>
      <c r="I1461" s="11"/>
      <c r="J1461" s="11"/>
      <c r="K1461" s="11"/>
      <c r="L1461" s="11"/>
      <c r="M1461" s="3"/>
    </row>
    <row r="1462" spans="1:13" s="55" customFormat="1" x14ac:dyDescent="0.25">
      <c r="A1462" s="12"/>
      <c r="B1462" s="12"/>
      <c r="C1462" s="12"/>
      <c r="D1462" s="95"/>
      <c r="E1462" s="12"/>
      <c r="F1462" s="103"/>
      <c r="G1462" s="11"/>
      <c r="H1462" s="247"/>
      <c r="I1462" s="11"/>
      <c r="J1462" s="11"/>
      <c r="K1462" s="11"/>
      <c r="L1462" s="11"/>
      <c r="M1462" s="3"/>
    </row>
    <row r="1463" spans="1:13" s="55" customFormat="1" x14ac:dyDescent="0.25">
      <c r="A1463" s="12"/>
      <c r="B1463" s="12"/>
      <c r="C1463" s="12"/>
      <c r="D1463" s="95"/>
      <c r="E1463" s="12"/>
      <c r="F1463" s="103"/>
      <c r="G1463" s="11"/>
      <c r="H1463" s="247"/>
      <c r="I1463" s="11"/>
      <c r="J1463" s="11"/>
      <c r="K1463" s="11"/>
      <c r="L1463" s="11"/>
      <c r="M1463" s="3"/>
    </row>
    <row r="1464" spans="1:13" s="55" customFormat="1" x14ac:dyDescent="0.25">
      <c r="A1464" s="12"/>
      <c r="B1464" s="12"/>
      <c r="C1464" s="12"/>
      <c r="D1464" s="95"/>
      <c r="E1464" s="12"/>
      <c r="F1464" s="103"/>
      <c r="G1464" s="11"/>
      <c r="H1464" s="247"/>
      <c r="I1464" s="11"/>
      <c r="J1464" s="11"/>
      <c r="K1464" s="11"/>
      <c r="L1464" s="11"/>
      <c r="M1464" s="3"/>
    </row>
    <row r="1465" spans="1:13" s="55" customFormat="1" x14ac:dyDescent="0.25">
      <c r="A1465" s="12"/>
      <c r="B1465" s="12"/>
      <c r="C1465" s="12"/>
      <c r="D1465" s="95"/>
      <c r="E1465" s="12"/>
      <c r="F1465" s="103"/>
      <c r="G1465" s="11"/>
      <c r="H1465" s="247"/>
      <c r="I1465" s="11"/>
      <c r="J1465" s="11"/>
      <c r="K1465" s="11"/>
      <c r="L1465" s="11"/>
      <c r="M1465" s="3"/>
    </row>
    <row r="1466" spans="1:13" s="55" customFormat="1" x14ac:dyDescent="0.25">
      <c r="A1466" s="12"/>
      <c r="B1466" s="12"/>
      <c r="C1466" s="12"/>
      <c r="D1466" s="95"/>
      <c r="E1466" s="12"/>
      <c r="F1466" s="103"/>
      <c r="G1466" s="11"/>
      <c r="H1466" s="247"/>
      <c r="I1466" s="11"/>
      <c r="J1466" s="11"/>
      <c r="K1466" s="11"/>
      <c r="L1466" s="11"/>
      <c r="M1466" s="3"/>
    </row>
    <row r="1467" spans="1:13" s="55" customFormat="1" x14ac:dyDescent="0.25">
      <c r="A1467" s="12"/>
      <c r="B1467" s="12"/>
      <c r="C1467" s="12"/>
      <c r="D1467" s="95"/>
      <c r="E1467" s="12"/>
      <c r="F1467" s="103"/>
      <c r="G1467" s="11"/>
      <c r="H1467" s="247"/>
      <c r="I1467" s="11"/>
      <c r="J1467" s="11"/>
      <c r="K1467" s="11"/>
      <c r="L1467" s="11"/>
      <c r="M1467" s="3"/>
    </row>
    <row r="1468" spans="1:13" s="55" customFormat="1" x14ac:dyDescent="0.25">
      <c r="A1468" s="12"/>
      <c r="B1468" s="12"/>
      <c r="C1468" s="12"/>
      <c r="D1468" s="95"/>
      <c r="E1468" s="12"/>
      <c r="F1468" s="103"/>
      <c r="G1468" s="11"/>
      <c r="H1468" s="247"/>
      <c r="I1468" s="11"/>
      <c r="J1468" s="11"/>
      <c r="K1468" s="11"/>
      <c r="L1468" s="11"/>
      <c r="M1468" s="3"/>
    </row>
    <row r="1469" spans="1:13" s="55" customFormat="1" x14ac:dyDescent="0.25">
      <c r="A1469" s="12"/>
      <c r="B1469" s="12"/>
      <c r="C1469" s="12"/>
      <c r="D1469" s="95"/>
      <c r="E1469" s="12"/>
      <c r="F1469" s="103"/>
      <c r="G1469" s="11"/>
      <c r="H1469" s="247"/>
      <c r="I1469" s="11"/>
      <c r="J1469" s="11"/>
      <c r="K1469" s="11"/>
      <c r="L1469" s="11"/>
      <c r="M1469" s="3"/>
    </row>
    <row r="1470" spans="1:13" s="55" customFormat="1" x14ac:dyDescent="0.25">
      <c r="A1470" s="12"/>
      <c r="B1470" s="12"/>
      <c r="C1470" s="12"/>
      <c r="D1470" s="95"/>
      <c r="E1470" s="12"/>
      <c r="F1470" s="103"/>
      <c r="G1470" s="11"/>
      <c r="H1470" s="247"/>
      <c r="I1470" s="11"/>
      <c r="J1470" s="11"/>
      <c r="K1470" s="11"/>
      <c r="L1470" s="11"/>
      <c r="M1470" s="3"/>
    </row>
    <row r="1471" spans="1:13" s="55" customFormat="1" x14ac:dyDescent="0.25">
      <c r="A1471" s="12"/>
      <c r="B1471" s="12"/>
      <c r="C1471" s="12"/>
      <c r="D1471" s="95"/>
      <c r="E1471" s="12"/>
      <c r="F1471" s="103"/>
      <c r="G1471" s="11"/>
      <c r="H1471" s="247"/>
      <c r="I1471" s="11"/>
      <c r="J1471" s="11"/>
      <c r="K1471" s="11"/>
      <c r="L1471" s="11"/>
      <c r="M1471" s="3"/>
    </row>
    <row r="1472" spans="1:13" s="55" customFormat="1" x14ac:dyDescent="0.25">
      <c r="A1472" s="12"/>
      <c r="B1472" s="12"/>
      <c r="C1472" s="12"/>
      <c r="D1472" s="95"/>
      <c r="E1472" s="12"/>
      <c r="F1472" s="103"/>
      <c r="G1472" s="11"/>
      <c r="H1472" s="247"/>
      <c r="I1472" s="11"/>
      <c r="J1472" s="11"/>
      <c r="K1472" s="11"/>
      <c r="L1472" s="11"/>
      <c r="M1472" s="3"/>
    </row>
    <row r="1473" spans="1:13" s="55" customFormat="1" x14ac:dyDescent="0.25">
      <c r="A1473" s="12"/>
      <c r="B1473" s="12"/>
      <c r="C1473" s="12"/>
      <c r="D1473" s="95"/>
      <c r="E1473" s="12"/>
      <c r="F1473" s="103"/>
      <c r="G1473" s="11"/>
      <c r="H1473" s="247"/>
      <c r="I1473" s="11"/>
      <c r="J1473" s="11"/>
      <c r="K1473" s="11"/>
      <c r="L1473" s="11"/>
      <c r="M1473" s="3"/>
    </row>
    <row r="1474" spans="1:13" s="55" customFormat="1" x14ac:dyDescent="0.25">
      <c r="A1474" s="12"/>
      <c r="B1474" s="12"/>
      <c r="C1474" s="12"/>
      <c r="D1474" s="95"/>
      <c r="E1474" s="12"/>
      <c r="F1474" s="103"/>
      <c r="G1474" s="11"/>
      <c r="H1474" s="247"/>
      <c r="I1474" s="11"/>
      <c r="J1474" s="11"/>
      <c r="K1474" s="11"/>
      <c r="L1474" s="11"/>
      <c r="M1474" s="3"/>
    </row>
    <row r="1475" spans="1:13" s="55" customFormat="1" x14ac:dyDescent="0.25">
      <c r="A1475" s="12"/>
      <c r="B1475" s="12"/>
      <c r="C1475" s="12"/>
      <c r="D1475" s="95"/>
      <c r="E1475" s="12"/>
      <c r="F1475" s="103"/>
      <c r="G1475" s="11"/>
      <c r="H1475" s="247"/>
      <c r="I1475" s="11"/>
      <c r="J1475" s="11"/>
      <c r="K1475" s="11"/>
      <c r="L1475" s="11"/>
      <c r="M1475" s="3"/>
    </row>
    <row r="1476" spans="1:13" s="55" customFormat="1" x14ac:dyDescent="0.25">
      <c r="A1476" s="12"/>
      <c r="B1476" s="12"/>
      <c r="C1476" s="12"/>
      <c r="D1476" s="95"/>
      <c r="E1476" s="12"/>
      <c r="F1476" s="103"/>
      <c r="G1476" s="11"/>
      <c r="H1476" s="247"/>
      <c r="I1476" s="11"/>
      <c r="J1476" s="11"/>
      <c r="K1476" s="11"/>
      <c r="L1476" s="11"/>
      <c r="M1476" s="3"/>
    </row>
    <row r="1477" spans="1:13" s="55" customFormat="1" x14ac:dyDescent="0.25">
      <c r="A1477" s="12"/>
      <c r="B1477" s="12"/>
      <c r="C1477" s="12"/>
      <c r="D1477" s="95"/>
      <c r="E1477" s="12"/>
      <c r="F1477" s="103"/>
      <c r="G1477" s="11"/>
      <c r="H1477" s="247"/>
      <c r="I1477" s="11"/>
      <c r="J1477" s="11"/>
      <c r="K1477" s="11"/>
      <c r="L1477" s="11"/>
      <c r="M1477" s="3"/>
    </row>
    <row r="1478" spans="1:13" s="55" customFormat="1" x14ac:dyDescent="0.25">
      <c r="A1478" s="12"/>
      <c r="B1478" s="12"/>
      <c r="C1478" s="12"/>
      <c r="D1478" s="95"/>
      <c r="E1478" s="12"/>
      <c r="F1478" s="103"/>
      <c r="G1478" s="11"/>
      <c r="H1478" s="247"/>
      <c r="I1478" s="11"/>
      <c r="J1478" s="11"/>
      <c r="K1478" s="11"/>
      <c r="L1478" s="11"/>
      <c r="M1478" s="3"/>
    </row>
    <row r="1479" spans="1:13" s="55" customFormat="1" x14ac:dyDescent="0.25">
      <c r="A1479" s="12"/>
      <c r="B1479" s="12"/>
      <c r="C1479" s="12"/>
      <c r="D1479" s="95"/>
      <c r="E1479" s="12"/>
      <c r="F1479" s="103"/>
      <c r="G1479" s="11"/>
      <c r="H1479" s="247"/>
      <c r="I1479" s="11"/>
      <c r="J1479" s="11"/>
      <c r="K1479" s="11"/>
      <c r="L1479" s="11"/>
      <c r="M1479" s="3"/>
    </row>
    <row r="1480" spans="1:13" s="55" customFormat="1" x14ac:dyDescent="0.25">
      <c r="A1480" s="12"/>
      <c r="B1480" s="12"/>
      <c r="C1480" s="12"/>
      <c r="D1480" s="95"/>
      <c r="E1480" s="12"/>
      <c r="F1480" s="103"/>
      <c r="G1480" s="11"/>
      <c r="H1480" s="247"/>
      <c r="I1480" s="11"/>
      <c r="J1480" s="11"/>
      <c r="K1480" s="11"/>
      <c r="L1480" s="11"/>
      <c r="M1480" s="3"/>
    </row>
    <row r="1481" spans="1:13" s="55" customFormat="1" x14ac:dyDescent="0.25">
      <c r="A1481" s="12"/>
      <c r="B1481" s="12"/>
      <c r="C1481" s="12"/>
      <c r="D1481" s="95"/>
      <c r="E1481" s="12"/>
      <c r="F1481" s="103"/>
      <c r="G1481" s="11"/>
      <c r="H1481" s="247"/>
      <c r="I1481" s="11"/>
      <c r="J1481" s="11"/>
      <c r="K1481" s="11"/>
      <c r="L1481" s="11"/>
      <c r="M1481" s="3"/>
    </row>
    <row r="1482" spans="1:13" s="55" customFormat="1" x14ac:dyDescent="0.25">
      <c r="A1482" s="12"/>
      <c r="B1482" s="12"/>
      <c r="C1482" s="12"/>
      <c r="D1482" s="95"/>
      <c r="E1482" s="12"/>
      <c r="F1482" s="103"/>
      <c r="G1482" s="11"/>
      <c r="H1482" s="247"/>
      <c r="I1482" s="11"/>
      <c r="J1482" s="11"/>
      <c r="K1482" s="11"/>
      <c r="L1482" s="11"/>
      <c r="M1482" s="3"/>
    </row>
    <row r="1483" spans="1:13" s="55" customFormat="1" x14ac:dyDescent="0.25">
      <c r="A1483" s="12"/>
      <c r="B1483" s="12"/>
      <c r="C1483" s="12"/>
      <c r="D1483" s="95"/>
      <c r="E1483" s="12"/>
      <c r="F1483" s="103"/>
      <c r="G1483" s="11"/>
      <c r="H1483" s="247"/>
      <c r="I1483" s="11"/>
      <c r="J1483" s="11"/>
      <c r="K1483" s="11"/>
      <c r="L1483" s="11"/>
      <c r="M1483" s="3"/>
    </row>
    <row r="1484" spans="1:13" s="55" customFormat="1" x14ac:dyDescent="0.25">
      <c r="A1484" s="12"/>
      <c r="B1484" s="12"/>
      <c r="C1484" s="12"/>
      <c r="D1484" s="95"/>
      <c r="E1484" s="12"/>
      <c r="F1484" s="103"/>
      <c r="G1484" s="11"/>
      <c r="H1484" s="247"/>
      <c r="I1484" s="11"/>
      <c r="J1484" s="11"/>
      <c r="K1484" s="11"/>
      <c r="L1484" s="11"/>
      <c r="M1484" s="3"/>
    </row>
    <row r="1485" spans="1:13" s="55" customFormat="1" x14ac:dyDescent="0.25">
      <c r="A1485" s="12"/>
      <c r="B1485" s="12"/>
      <c r="C1485" s="12"/>
      <c r="D1485" s="95"/>
      <c r="E1485" s="12"/>
      <c r="F1485" s="103"/>
      <c r="G1485" s="11"/>
      <c r="H1485" s="247"/>
      <c r="I1485" s="11"/>
      <c r="J1485" s="11"/>
      <c r="K1485" s="11"/>
      <c r="L1485" s="11"/>
      <c r="M1485" s="3"/>
    </row>
    <row r="1486" spans="1:13" s="55" customFormat="1" x14ac:dyDescent="0.25">
      <c r="A1486" s="12"/>
      <c r="B1486" s="12"/>
      <c r="C1486" s="12"/>
      <c r="D1486" s="95"/>
      <c r="E1486" s="12"/>
      <c r="F1486" s="103"/>
      <c r="G1486" s="11"/>
      <c r="H1486" s="247"/>
      <c r="I1486" s="11"/>
      <c r="J1486" s="11"/>
      <c r="K1486" s="11"/>
      <c r="L1486" s="11"/>
      <c r="M1486" s="3"/>
    </row>
    <row r="1487" spans="1:13" s="55" customFormat="1" x14ac:dyDescent="0.25">
      <c r="A1487" s="12"/>
      <c r="B1487" s="12"/>
      <c r="C1487" s="12"/>
      <c r="D1487" s="95"/>
      <c r="E1487" s="12"/>
      <c r="F1487" s="103"/>
      <c r="G1487" s="11"/>
      <c r="H1487" s="247"/>
      <c r="I1487" s="11"/>
      <c r="J1487" s="11"/>
      <c r="K1487" s="11"/>
      <c r="L1487" s="11"/>
      <c r="M1487" s="3"/>
    </row>
    <row r="1488" spans="1:13" s="55" customFormat="1" x14ac:dyDescent="0.25">
      <c r="A1488" s="12"/>
      <c r="B1488" s="12"/>
      <c r="C1488" s="12"/>
      <c r="D1488" s="95"/>
      <c r="E1488" s="12"/>
      <c r="F1488" s="103"/>
      <c r="G1488" s="11"/>
      <c r="H1488" s="247"/>
      <c r="I1488" s="11"/>
      <c r="J1488" s="11"/>
      <c r="K1488" s="11"/>
      <c r="L1488" s="11"/>
      <c r="M1488" s="3"/>
    </row>
    <row r="1489" spans="1:13" s="55" customFormat="1" x14ac:dyDescent="0.25">
      <c r="A1489" s="12"/>
      <c r="B1489" s="12"/>
      <c r="C1489" s="12"/>
      <c r="D1489" s="95"/>
      <c r="E1489" s="12"/>
      <c r="F1489" s="103"/>
      <c r="G1489" s="11"/>
      <c r="H1489" s="247"/>
      <c r="I1489" s="11"/>
      <c r="J1489" s="11"/>
      <c r="K1489" s="11"/>
      <c r="L1489" s="11"/>
      <c r="M1489" s="3"/>
    </row>
    <row r="1490" spans="1:13" s="55" customFormat="1" x14ac:dyDescent="0.25">
      <c r="A1490" s="12"/>
      <c r="B1490" s="12"/>
      <c r="C1490" s="12"/>
      <c r="D1490" s="95"/>
      <c r="E1490" s="12"/>
      <c r="F1490" s="103"/>
      <c r="G1490" s="11"/>
      <c r="H1490" s="247"/>
      <c r="I1490" s="11"/>
      <c r="J1490" s="11"/>
      <c r="K1490" s="11"/>
      <c r="L1490" s="11"/>
      <c r="M1490" s="3"/>
    </row>
    <row r="1491" spans="1:13" s="55" customFormat="1" x14ac:dyDescent="0.25">
      <c r="A1491" s="12"/>
      <c r="B1491" s="12"/>
      <c r="C1491" s="12"/>
      <c r="D1491" s="95"/>
      <c r="E1491" s="12"/>
      <c r="F1491" s="103"/>
      <c r="G1491" s="11"/>
      <c r="H1491" s="247"/>
      <c r="I1491" s="11"/>
      <c r="J1491" s="11"/>
      <c r="K1491" s="11"/>
      <c r="L1491" s="11"/>
      <c r="M1491" s="3"/>
    </row>
    <row r="1492" spans="1:13" s="55" customFormat="1" x14ac:dyDescent="0.25">
      <c r="A1492" s="12"/>
      <c r="B1492" s="12"/>
      <c r="C1492" s="12"/>
      <c r="D1492" s="95"/>
      <c r="E1492" s="12"/>
      <c r="F1492" s="103"/>
      <c r="G1492" s="11"/>
      <c r="H1492" s="247"/>
      <c r="I1492" s="11"/>
      <c r="J1492" s="11"/>
      <c r="K1492" s="11"/>
      <c r="L1492" s="11"/>
      <c r="M1492" s="3"/>
    </row>
    <row r="1493" spans="1:13" s="55" customFormat="1" x14ac:dyDescent="0.25">
      <c r="A1493" s="12"/>
      <c r="B1493" s="12"/>
      <c r="C1493" s="12"/>
      <c r="D1493" s="95"/>
      <c r="E1493" s="12"/>
      <c r="F1493" s="103"/>
      <c r="G1493" s="11"/>
      <c r="H1493" s="247"/>
      <c r="I1493" s="11"/>
      <c r="J1493" s="11"/>
      <c r="K1493" s="11"/>
      <c r="L1493" s="11"/>
      <c r="M1493" s="3"/>
    </row>
    <row r="1494" spans="1:13" s="55" customFormat="1" x14ac:dyDescent="0.25">
      <c r="A1494" s="12"/>
      <c r="B1494" s="12"/>
      <c r="C1494" s="12"/>
      <c r="D1494" s="95"/>
      <c r="E1494" s="12"/>
      <c r="F1494" s="103"/>
      <c r="G1494" s="11"/>
      <c r="H1494" s="247"/>
      <c r="I1494" s="11"/>
      <c r="J1494" s="11"/>
      <c r="K1494" s="11"/>
      <c r="L1494" s="11"/>
      <c r="M1494" s="3"/>
    </row>
    <row r="1495" spans="1:13" s="55" customFormat="1" x14ac:dyDescent="0.25">
      <c r="A1495" s="12"/>
      <c r="B1495" s="12"/>
      <c r="C1495" s="12"/>
      <c r="D1495" s="95"/>
      <c r="E1495" s="12"/>
      <c r="F1495" s="103"/>
      <c r="G1495" s="11"/>
      <c r="H1495" s="247"/>
      <c r="I1495" s="11"/>
      <c r="J1495" s="11"/>
      <c r="K1495" s="11"/>
      <c r="L1495" s="11"/>
      <c r="M1495" s="3"/>
    </row>
    <row r="1496" spans="1:13" s="55" customFormat="1" x14ac:dyDescent="0.25">
      <c r="A1496" s="12"/>
      <c r="B1496" s="12"/>
      <c r="C1496" s="12"/>
      <c r="D1496" s="95"/>
      <c r="E1496" s="12"/>
      <c r="F1496" s="103"/>
      <c r="G1496" s="11"/>
      <c r="H1496" s="247"/>
      <c r="I1496" s="11"/>
      <c r="J1496" s="11"/>
      <c r="K1496" s="11"/>
      <c r="L1496" s="11"/>
      <c r="M1496" s="3"/>
    </row>
    <row r="1497" spans="1:13" s="55" customFormat="1" x14ac:dyDescent="0.25">
      <c r="A1497" s="12"/>
      <c r="B1497" s="12"/>
      <c r="C1497" s="12"/>
      <c r="D1497" s="95"/>
      <c r="E1497" s="12"/>
      <c r="F1497" s="103"/>
      <c r="G1497" s="11"/>
      <c r="H1497" s="247"/>
      <c r="I1497" s="11"/>
      <c r="J1497" s="11"/>
      <c r="K1497" s="11"/>
      <c r="L1497" s="11"/>
      <c r="M1497" s="3"/>
    </row>
    <row r="1498" spans="1:13" s="55" customFormat="1" x14ac:dyDescent="0.25">
      <c r="A1498" s="12"/>
      <c r="B1498" s="12"/>
      <c r="C1498" s="12"/>
      <c r="D1498" s="95"/>
      <c r="E1498" s="12"/>
      <c r="F1498" s="103"/>
      <c r="G1498" s="11"/>
      <c r="H1498" s="247"/>
      <c r="I1498" s="11"/>
      <c r="J1498" s="11"/>
      <c r="K1498" s="11"/>
      <c r="L1498" s="11"/>
      <c r="M1498" s="3"/>
    </row>
    <row r="1499" spans="1:13" s="55" customFormat="1" x14ac:dyDescent="0.25">
      <c r="A1499" s="12"/>
      <c r="B1499" s="12"/>
      <c r="C1499" s="12"/>
      <c r="D1499" s="95"/>
      <c r="E1499" s="12"/>
      <c r="F1499" s="103"/>
      <c r="G1499" s="11"/>
      <c r="H1499" s="247"/>
      <c r="I1499" s="11"/>
      <c r="J1499" s="11"/>
      <c r="K1499" s="11"/>
      <c r="L1499" s="11"/>
      <c r="M1499" s="3"/>
    </row>
    <row r="1500" spans="1:13" s="55" customFormat="1" x14ac:dyDescent="0.25">
      <c r="A1500" s="12"/>
      <c r="B1500" s="12"/>
      <c r="C1500" s="12"/>
      <c r="D1500" s="95"/>
      <c r="E1500" s="12"/>
      <c r="F1500" s="103"/>
      <c r="G1500" s="11"/>
      <c r="H1500" s="247"/>
      <c r="I1500" s="11"/>
      <c r="J1500" s="11"/>
      <c r="K1500" s="11"/>
      <c r="L1500" s="11"/>
      <c r="M1500" s="3"/>
    </row>
    <row r="1501" spans="1:13" s="55" customFormat="1" x14ac:dyDescent="0.25">
      <c r="A1501" s="12"/>
      <c r="B1501" s="12"/>
      <c r="C1501" s="12"/>
      <c r="D1501" s="95"/>
      <c r="E1501" s="12"/>
      <c r="F1501" s="103"/>
      <c r="G1501" s="11"/>
      <c r="H1501" s="247"/>
      <c r="I1501" s="11"/>
      <c r="J1501" s="11"/>
      <c r="K1501" s="11"/>
      <c r="L1501" s="11"/>
      <c r="M1501" s="3"/>
    </row>
    <row r="1502" spans="1:13" s="55" customFormat="1" x14ac:dyDescent="0.25">
      <c r="A1502" s="12"/>
      <c r="B1502" s="12"/>
      <c r="C1502" s="12"/>
      <c r="D1502" s="95"/>
      <c r="E1502" s="12"/>
      <c r="F1502" s="103"/>
      <c r="G1502" s="11"/>
      <c r="H1502" s="247"/>
      <c r="I1502" s="11"/>
      <c r="J1502" s="11"/>
      <c r="K1502" s="11"/>
      <c r="L1502" s="11"/>
      <c r="M1502" s="3"/>
    </row>
    <row r="1503" spans="1:13" s="55" customFormat="1" x14ac:dyDescent="0.25">
      <c r="A1503" s="12"/>
      <c r="B1503" s="12"/>
      <c r="C1503" s="12"/>
      <c r="D1503" s="95"/>
      <c r="E1503" s="12"/>
      <c r="F1503" s="103"/>
      <c r="G1503" s="11"/>
      <c r="H1503" s="247"/>
      <c r="I1503" s="11"/>
      <c r="J1503" s="11"/>
      <c r="K1503" s="11"/>
      <c r="L1503" s="11"/>
      <c r="M1503" s="3"/>
    </row>
    <row r="1504" spans="1:13" s="55" customFormat="1" x14ac:dyDescent="0.25">
      <c r="A1504" s="12"/>
      <c r="B1504" s="12"/>
      <c r="C1504" s="12"/>
      <c r="D1504" s="95"/>
      <c r="E1504" s="12"/>
      <c r="F1504" s="103"/>
      <c r="G1504" s="11"/>
      <c r="H1504" s="247"/>
      <c r="I1504" s="11"/>
      <c r="J1504" s="11"/>
      <c r="K1504" s="11"/>
      <c r="L1504" s="11"/>
      <c r="M1504" s="3"/>
    </row>
    <row r="1505" spans="1:13" s="55" customFormat="1" x14ac:dyDescent="0.25">
      <c r="A1505" s="12"/>
      <c r="B1505" s="12"/>
      <c r="C1505" s="12"/>
      <c r="D1505" s="95"/>
      <c r="E1505" s="12"/>
      <c r="F1505" s="103"/>
      <c r="G1505" s="11"/>
      <c r="H1505" s="247"/>
      <c r="I1505" s="11"/>
      <c r="J1505" s="11"/>
      <c r="K1505" s="11"/>
      <c r="L1505" s="11"/>
      <c r="M1505" s="3"/>
    </row>
    <row r="1506" spans="1:13" s="55" customFormat="1" x14ac:dyDescent="0.25">
      <c r="A1506" s="12"/>
      <c r="B1506" s="12"/>
      <c r="C1506" s="12"/>
      <c r="D1506" s="95"/>
      <c r="E1506" s="12"/>
      <c r="F1506" s="103"/>
      <c r="G1506" s="11"/>
      <c r="H1506" s="247"/>
      <c r="I1506" s="11"/>
      <c r="J1506" s="11"/>
      <c r="K1506" s="11"/>
      <c r="L1506" s="11"/>
      <c r="M1506" s="3"/>
    </row>
    <row r="1507" spans="1:13" s="55" customFormat="1" x14ac:dyDescent="0.25">
      <c r="A1507" s="12"/>
      <c r="B1507" s="12"/>
      <c r="C1507" s="12"/>
      <c r="D1507" s="95"/>
      <c r="E1507" s="12"/>
      <c r="F1507" s="103"/>
      <c r="G1507" s="11"/>
      <c r="H1507" s="247"/>
      <c r="I1507" s="11"/>
      <c r="J1507" s="11"/>
      <c r="K1507" s="11"/>
      <c r="L1507" s="11"/>
      <c r="M1507" s="3"/>
    </row>
    <row r="1508" spans="1:13" s="55" customFormat="1" x14ac:dyDescent="0.25">
      <c r="A1508" s="12"/>
      <c r="B1508" s="12"/>
      <c r="C1508" s="12"/>
      <c r="D1508" s="95"/>
      <c r="E1508" s="12"/>
      <c r="F1508" s="103"/>
      <c r="G1508" s="11"/>
      <c r="H1508" s="247"/>
      <c r="I1508" s="11"/>
      <c r="J1508" s="11"/>
      <c r="K1508" s="11"/>
      <c r="L1508" s="11"/>
      <c r="M1508" s="3"/>
    </row>
    <row r="1509" spans="1:13" s="55" customFormat="1" x14ac:dyDescent="0.25">
      <c r="A1509" s="12"/>
      <c r="B1509" s="12"/>
      <c r="C1509" s="12"/>
      <c r="D1509" s="95"/>
      <c r="E1509" s="12"/>
      <c r="F1509" s="103"/>
      <c r="G1509" s="11"/>
      <c r="H1509" s="247"/>
      <c r="I1509" s="11"/>
      <c r="J1509" s="11"/>
      <c r="K1509" s="11"/>
      <c r="L1509" s="11"/>
      <c r="M1509" s="3"/>
    </row>
    <row r="1510" spans="1:13" s="55" customFormat="1" x14ac:dyDescent="0.25">
      <c r="A1510" s="12"/>
      <c r="B1510" s="12"/>
      <c r="C1510" s="12"/>
      <c r="D1510" s="95"/>
      <c r="E1510" s="12"/>
      <c r="F1510" s="103"/>
      <c r="G1510" s="11"/>
      <c r="H1510" s="247"/>
      <c r="I1510" s="11"/>
      <c r="J1510" s="11"/>
      <c r="K1510" s="11"/>
      <c r="L1510" s="11"/>
      <c r="M1510" s="3"/>
    </row>
    <row r="1511" spans="1:13" s="55" customFormat="1" x14ac:dyDescent="0.25">
      <c r="A1511" s="12"/>
      <c r="B1511" s="12"/>
      <c r="C1511" s="12"/>
      <c r="D1511" s="95"/>
      <c r="E1511" s="12"/>
      <c r="F1511" s="103"/>
      <c r="G1511" s="11"/>
      <c r="H1511" s="247"/>
      <c r="I1511" s="11"/>
      <c r="J1511" s="11"/>
      <c r="K1511" s="11"/>
      <c r="L1511" s="11"/>
      <c r="M1511" s="3"/>
    </row>
    <row r="1512" spans="1:13" s="55" customFormat="1" x14ac:dyDescent="0.25">
      <c r="A1512" s="12"/>
      <c r="B1512" s="12"/>
      <c r="C1512" s="12"/>
      <c r="D1512" s="95"/>
      <c r="E1512" s="12"/>
      <c r="F1512" s="103"/>
      <c r="G1512" s="11"/>
      <c r="H1512" s="247"/>
      <c r="I1512" s="11"/>
      <c r="J1512" s="11"/>
      <c r="K1512" s="11"/>
      <c r="L1512" s="11"/>
      <c r="M1512" s="3"/>
    </row>
    <row r="1513" spans="1:13" s="55" customFormat="1" x14ac:dyDescent="0.25">
      <c r="A1513" s="12"/>
      <c r="B1513" s="12"/>
      <c r="C1513" s="12"/>
      <c r="D1513" s="95"/>
      <c r="E1513" s="12"/>
      <c r="F1513" s="103"/>
      <c r="G1513" s="11"/>
      <c r="H1513" s="247"/>
      <c r="I1513" s="11"/>
      <c r="J1513" s="11"/>
      <c r="K1513" s="11"/>
      <c r="L1513" s="11"/>
      <c r="M1513" s="3"/>
    </row>
    <row r="1514" spans="1:13" s="55" customFormat="1" x14ac:dyDescent="0.25">
      <c r="A1514" s="12"/>
      <c r="B1514" s="12"/>
      <c r="C1514" s="12"/>
      <c r="D1514" s="95"/>
      <c r="E1514" s="12"/>
      <c r="F1514" s="103"/>
      <c r="G1514" s="11"/>
      <c r="H1514" s="247"/>
      <c r="I1514" s="11"/>
      <c r="J1514" s="11"/>
      <c r="K1514" s="11"/>
      <c r="L1514" s="11"/>
      <c r="M1514" s="3"/>
    </row>
    <row r="1515" spans="1:13" s="55" customFormat="1" x14ac:dyDescent="0.25">
      <c r="A1515" s="12"/>
      <c r="B1515" s="12"/>
      <c r="C1515" s="12"/>
      <c r="D1515" s="95"/>
      <c r="E1515" s="12"/>
      <c r="F1515" s="103"/>
      <c r="G1515" s="11"/>
      <c r="H1515" s="247"/>
      <c r="I1515" s="11"/>
      <c r="J1515" s="11"/>
      <c r="K1515" s="11"/>
      <c r="L1515" s="11"/>
      <c r="M1515" s="3"/>
    </row>
    <row r="1516" spans="1:13" s="55" customFormat="1" x14ac:dyDescent="0.25">
      <c r="A1516" s="12"/>
      <c r="B1516" s="12"/>
      <c r="C1516" s="12"/>
      <c r="D1516" s="95"/>
      <c r="E1516" s="12"/>
      <c r="F1516" s="103"/>
      <c r="G1516" s="11"/>
      <c r="H1516" s="247"/>
      <c r="I1516" s="11"/>
      <c r="J1516" s="11"/>
      <c r="K1516" s="11"/>
      <c r="L1516" s="11"/>
      <c r="M1516" s="3"/>
    </row>
    <row r="1517" spans="1:13" s="55" customFormat="1" x14ac:dyDescent="0.25">
      <c r="A1517" s="12"/>
      <c r="B1517" s="12"/>
      <c r="C1517" s="12"/>
      <c r="D1517" s="95"/>
      <c r="E1517" s="12"/>
      <c r="F1517" s="103"/>
      <c r="G1517" s="11"/>
      <c r="H1517" s="247"/>
      <c r="I1517" s="11"/>
      <c r="J1517" s="11"/>
      <c r="K1517" s="11"/>
      <c r="L1517" s="11"/>
      <c r="M1517" s="3"/>
    </row>
    <row r="1518" spans="1:13" s="55" customFormat="1" x14ac:dyDescent="0.25">
      <c r="A1518" s="12"/>
      <c r="B1518" s="12"/>
      <c r="C1518" s="12"/>
      <c r="D1518" s="95"/>
      <c r="E1518" s="12"/>
      <c r="F1518" s="103"/>
      <c r="G1518" s="11"/>
      <c r="H1518" s="247"/>
      <c r="I1518" s="11"/>
      <c r="J1518" s="11"/>
      <c r="K1518" s="11"/>
      <c r="L1518" s="11"/>
      <c r="M1518" s="3"/>
    </row>
    <row r="1519" spans="1:13" s="55" customFormat="1" x14ac:dyDescent="0.25">
      <c r="A1519" s="12"/>
      <c r="B1519" s="12"/>
      <c r="C1519" s="12"/>
      <c r="D1519" s="95"/>
      <c r="E1519" s="12"/>
      <c r="F1519" s="103"/>
      <c r="G1519" s="11"/>
      <c r="H1519" s="247"/>
      <c r="I1519" s="11"/>
      <c r="J1519" s="11"/>
      <c r="K1519" s="11"/>
      <c r="L1519" s="11"/>
      <c r="M1519" s="3"/>
    </row>
    <row r="1520" spans="1:13" s="55" customFormat="1" x14ac:dyDescent="0.25">
      <c r="A1520" s="12"/>
      <c r="B1520" s="12"/>
      <c r="C1520" s="12"/>
      <c r="D1520" s="95"/>
      <c r="E1520" s="12"/>
      <c r="F1520" s="103"/>
      <c r="G1520" s="11"/>
      <c r="H1520" s="247"/>
      <c r="I1520" s="11"/>
      <c r="J1520" s="11"/>
      <c r="K1520" s="11"/>
      <c r="L1520" s="11"/>
      <c r="M1520" s="3"/>
    </row>
    <row r="1521" spans="1:13" s="55" customFormat="1" x14ac:dyDescent="0.25">
      <c r="A1521" s="12"/>
      <c r="B1521" s="12"/>
      <c r="C1521" s="12"/>
      <c r="D1521" s="95"/>
      <c r="E1521" s="12"/>
      <c r="F1521" s="103"/>
      <c r="G1521" s="11"/>
      <c r="H1521" s="247"/>
      <c r="I1521" s="11"/>
      <c r="J1521" s="11"/>
      <c r="K1521" s="11"/>
      <c r="L1521" s="11"/>
      <c r="M1521" s="3"/>
    </row>
    <row r="1522" spans="1:13" s="55" customFormat="1" x14ac:dyDescent="0.25">
      <c r="A1522" s="12"/>
      <c r="B1522" s="12"/>
      <c r="C1522" s="12"/>
      <c r="D1522" s="95"/>
      <c r="E1522" s="12"/>
      <c r="F1522" s="103"/>
      <c r="G1522" s="11"/>
      <c r="H1522" s="247"/>
      <c r="I1522" s="11"/>
      <c r="J1522" s="11"/>
      <c r="K1522" s="11"/>
      <c r="L1522" s="11"/>
      <c r="M1522" s="3"/>
    </row>
    <row r="1523" spans="1:13" s="55" customFormat="1" x14ac:dyDescent="0.25">
      <c r="A1523" s="12"/>
      <c r="B1523" s="12"/>
      <c r="C1523" s="12"/>
      <c r="D1523" s="95"/>
      <c r="E1523" s="12"/>
      <c r="F1523" s="103"/>
      <c r="G1523" s="11"/>
      <c r="H1523" s="247"/>
      <c r="I1523" s="11"/>
      <c r="J1523" s="11"/>
      <c r="K1523" s="11"/>
      <c r="L1523" s="11"/>
      <c r="M1523" s="3"/>
    </row>
    <row r="1524" spans="1:13" s="55" customFormat="1" x14ac:dyDescent="0.25">
      <c r="A1524" s="12"/>
      <c r="B1524" s="12"/>
      <c r="C1524" s="12"/>
      <c r="D1524" s="95"/>
      <c r="E1524" s="12"/>
      <c r="F1524" s="103"/>
      <c r="G1524" s="11"/>
      <c r="H1524" s="247"/>
      <c r="I1524" s="11"/>
      <c r="J1524" s="11"/>
      <c r="K1524" s="11"/>
      <c r="L1524" s="11"/>
      <c r="M1524" s="3"/>
    </row>
    <row r="1525" spans="1:13" s="55" customFormat="1" x14ac:dyDescent="0.25">
      <c r="A1525" s="12"/>
      <c r="B1525" s="12"/>
      <c r="C1525" s="12"/>
      <c r="D1525" s="95"/>
      <c r="E1525" s="12"/>
      <c r="F1525" s="103"/>
      <c r="G1525" s="11"/>
      <c r="H1525" s="247"/>
      <c r="I1525" s="11"/>
      <c r="J1525" s="11"/>
      <c r="K1525" s="11"/>
      <c r="L1525" s="11"/>
      <c r="M1525" s="3"/>
    </row>
    <row r="1526" spans="1:13" s="55" customFormat="1" x14ac:dyDescent="0.25">
      <c r="A1526" s="12"/>
      <c r="B1526" s="12"/>
      <c r="C1526" s="12"/>
      <c r="D1526" s="95"/>
      <c r="E1526" s="12"/>
      <c r="F1526" s="103"/>
      <c r="G1526" s="11"/>
      <c r="H1526" s="247"/>
      <c r="I1526" s="11"/>
      <c r="J1526" s="11"/>
      <c r="K1526" s="11"/>
      <c r="L1526" s="11"/>
      <c r="M1526" s="3"/>
    </row>
    <row r="1527" spans="1:13" s="55" customFormat="1" x14ac:dyDescent="0.25">
      <c r="A1527" s="12"/>
      <c r="B1527" s="12"/>
      <c r="C1527" s="12"/>
      <c r="D1527" s="95"/>
      <c r="E1527" s="12"/>
      <c r="F1527" s="103"/>
      <c r="G1527" s="11"/>
      <c r="H1527" s="247"/>
      <c r="I1527" s="11"/>
      <c r="J1527" s="11"/>
      <c r="K1527" s="11"/>
      <c r="L1527" s="11"/>
      <c r="M1527" s="3"/>
    </row>
    <row r="1528" spans="1:13" s="55" customFormat="1" x14ac:dyDescent="0.25">
      <c r="A1528" s="12"/>
      <c r="B1528" s="12"/>
      <c r="C1528" s="12"/>
      <c r="D1528" s="95"/>
      <c r="E1528" s="12"/>
      <c r="F1528" s="103"/>
      <c r="G1528" s="11"/>
      <c r="H1528" s="247"/>
      <c r="I1528" s="11"/>
      <c r="J1528" s="11"/>
      <c r="K1528" s="11"/>
      <c r="L1528" s="11"/>
      <c r="M1528" s="3"/>
    </row>
    <row r="1529" spans="1:13" s="55" customFormat="1" x14ac:dyDescent="0.25">
      <c r="A1529" s="12"/>
      <c r="B1529" s="12"/>
      <c r="C1529" s="12"/>
      <c r="D1529" s="95"/>
      <c r="E1529" s="12"/>
      <c r="F1529" s="103"/>
      <c r="G1529" s="11"/>
      <c r="H1529" s="247"/>
      <c r="I1529" s="11"/>
      <c r="J1529" s="11"/>
      <c r="K1529" s="11"/>
      <c r="L1529" s="11"/>
      <c r="M1529" s="3"/>
    </row>
    <row r="1530" spans="1:13" s="55" customFormat="1" x14ac:dyDescent="0.25">
      <c r="A1530" s="12"/>
      <c r="B1530" s="12"/>
      <c r="C1530" s="12"/>
      <c r="D1530" s="95"/>
      <c r="E1530" s="12"/>
      <c r="F1530" s="103"/>
      <c r="G1530" s="11"/>
      <c r="H1530" s="247"/>
      <c r="I1530" s="11"/>
      <c r="J1530" s="11"/>
      <c r="K1530" s="11"/>
      <c r="L1530" s="11"/>
      <c r="M1530" s="3"/>
    </row>
    <row r="1531" spans="1:13" s="55" customFormat="1" x14ac:dyDescent="0.25">
      <c r="A1531" s="12"/>
      <c r="B1531" s="12"/>
      <c r="C1531" s="12"/>
      <c r="D1531" s="95"/>
      <c r="E1531" s="12"/>
      <c r="F1531" s="103"/>
      <c r="G1531" s="11"/>
      <c r="H1531" s="247"/>
      <c r="I1531" s="11"/>
      <c r="J1531" s="11"/>
      <c r="K1531" s="11"/>
      <c r="L1531" s="11"/>
      <c r="M1531" s="3"/>
    </row>
    <row r="1532" spans="1:13" s="55" customFormat="1" x14ac:dyDescent="0.25">
      <c r="A1532" s="12"/>
      <c r="B1532" s="12"/>
      <c r="C1532" s="12"/>
      <c r="D1532" s="95"/>
      <c r="E1532" s="12"/>
      <c r="F1532" s="103"/>
      <c r="G1532" s="11"/>
      <c r="H1532" s="247"/>
      <c r="I1532" s="11"/>
      <c r="J1532" s="11"/>
      <c r="K1532" s="11"/>
      <c r="L1532" s="11"/>
      <c r="M1532" s="3"/>
    </row>
    <row r="1533" spans="1:13" s="55" customFormat="1" x14ac:dyDescent="0.25">
      <c r="A1533" s="12"/>
      <c r="B1533" s="12"/>
      <c r="C1533" s="12"/>
      <c r="D1533" s="95"/>
      <c r="E1533" s="12"/>
      <c r="F1533" s="103"/>
      <c r="G1533" s="11"/>
      <c r="H1533" s="247"/>
      <c r="I1533" s="11"/>
      <c r="J1533" s="11"/>
      <c r="K1533" s="11"/>
      <c r="L1533" s="11"/>
      <c r="M1533" s="3"/>
    </row>
    <row r="1534" spans="1:13" s="55" customFormat="1" x14ac:dyDescent="0.25">
      <c r="A1534" s="12"/>
      <c r="B1534" s="12"/>
      <c r="C1534" s="12"/>
      <c r="D1534" s="95"/>
      <c r="E1534" s="12"/>
      <c r="F1534" s="103"/>
      <c r="G1534" s="11"/>
      <c r="H1534" s="247"/>
      <c r="I1534" s="11"/>
      <c r="J1534" s="11"/>
      <c r="K1534" s="11"/>
      <c r="L1534" s="11"/>
      <c r="M1534" s="3"/>
    </row>
    <row r="1535" spans="1:13" s="55" customFormat="1" x14ac:dyDescent="0.25">
      <c r="A1535" s="12"/>
      <c r="B1535" s="12"/>
      <c r="C1535" s="12"/>
      <c r="D1535" s="95"/>
      <c r="E1535" s="12"/>
      <c r="F1535" s="103"/>
      <c r="G1535" s="11"/>
      <c r="H1535" s="247"/>
      <c r="I1535" s="11"/>
      <c r="J1535" s="11"/>
      <c r="K1535" s="11"/>
      <c r="L1535" s="11"/>
      <c r="M1535" s="3"/>
    </row>
    <row r="1536" spans="1:13" s="55" customFormat="1" x14ac:dyDescent="0.25">
      <c r="A1536" s="12"/>
      <c r="B1536" s="12"/>
      <c r="C1536" s="12"/>
      <c r="D1536" s="95"/>
      <c r="E1536" s="12"/>
      <c r="F1536" s="103"/>
      <c r="G1536" s="11"/>
      <c r="H1536" s="247"/>
      <c r="I1536" s="11"/>
      <c r="J1536" s="11"/>
      <c r="K1536" s="11"/>
      <c r="L1536" s="11"/>
      <c r="M1536" s="3"/>
    </row>
    <row r="1537" spans="1:13" s="55" customFormat="1" x14ac:dyDescent="0.25">
      <c r="A1537" s="12"/>
      <c r="B1537" s="12"/>
      <c r="C1537" s="12"/>
      <c r="D1537" s="95"/>
      <c r="E1537" s="12"/>
      <c r="F1537" s="103"/>
      <c r="G1537" s="11"/>
      <c r="H1537" s="247"/>
      <c r="I1537" s="11"/>
      <c r="J1537" s="11"/>
      <c r="K1537" s="11"/>
      <c r="L1537" s="11"/>
      <c r="M1537" s="3"/>
    </row>
    <row r="1538" spans="1:13" s="55" customFormat="1" x14ac:dyDescent="0.25">
      <c r="A1538" s="12"/>
      <c r="B1538" s="12"/>
      <c r="C1538" s="12"/>
      <c r="D1538" s="95"/>
      <c r="E1538" s="12"/>
      <c r="F1538" s="103"/>
      <c r="G1538" s="11"/>
      <c r="H1538" s="247"/>
      <c r="I1538" s="11"/>
      <c r="J1538" s="11"/>
      <c r="K1538" s="11"/>
      <c r="L1538" s="11"/>
      <c r="M1538" s="3"/>
    </row>
    <row r="1539" spans="1:13" s="55" customFormat="1" x14ac:dyDescent="0.25">
      <c r="A1539" s="12"/>
      <c r="B1539" s="12"/>
      <c r="C1539" s="12"/>
      <c r="D1539" s="95"/>
      <c r="E1539" s="12"/>
      <c r="F1539" s="103"/>
      <c r="G1539" s="11"/>
      <c r="H1539" s="247"/>
      <c r="I1539" s="11"/>
      <c r="J1539" s="11"/>
      <c r="K1539" s="11"/>
      <c r="L1539" s="11"/>
      <c r="M1539" s="3"/>
    </row>
    <row r="1540" spans="1:13" s="55" customFormat="1" x14ac:dyDescent="0.25">
      <c r="A1540" s="12"/>
      <c r="B1540" s="12"/>
      <c r="C1540" s="12"/>
      <c r="D1540" s="95"/>
      <c r="E1540" s="12"/>
      <c r="F1540" s="103"/>
      <c r="G1540" s="11"/>
      <c r="H1540" s="247"/>
      <c r="I1540" s="11"/>
      <c r="J1540" s="11"/>
      <c r="K1540" s="11"/>
      <c r="L1540" s="11"/>
      <c r="M1540" s="3"/>
    </row>
    <row r="1541" spans="1:13" s="55" customFormat="1" x14ac:dyDescent="0.25">
      <c r="A1541" s="12"/>
      <c r="B1541" s="12"/>
      <c r="C1541" s="12"/>
      <c r="D1541" s="95"/>
      <c r="E1541" s="12"/>
      <c r="F1541" s="103"/>
      <c r="G1541" s="11"/>
      <c r="H1541" s="247"/>
      <c r="I1541" s="11"/>
      <c r="J1541" s="11"/>
      <c r="K1541" s="11"/>
      <c r="L1541" s="11"/>
      <c r="M1541" s="3"/>
    </row>
    <row r="1542" spans="1:13" s="55" customFormat="1" x14ac:dyDescent="0.25">
      <c r="A1542" s="12"/>
      <c r="B1542" s="12"/>
      <c r="C1542" s="12"/>
      <c r="D1542" s="95"/>
      <c r="E1542" s="12"/>
      <c r="F1542" s="103"/>
      <c r="G1542" s="11"/>
      <c r="H1542" s="247"/>
      <c r="I1542" s="11"/>
      <c r="J1542" s="11"/>
      <c r="K1542" s="11"/>
      <c r="L1542" s="11"/>
      <c r="M1542" s="3"/>
    </row>
    <row r="1543" spans="1:13" s="55" customFormat="1" x14ac:dyDescent="0.25">
      <c r="A1543" s="12"/>
      <c r="B1543" s="12"/>
      <c r="C1543" s="12"/>
      <c r="D1543" s="95"/>
      <c r="E1543" s="12"/>
      <c r="F1543" s="103"/>
      <c r="G1543" s="11"/>
      <c r="H1543" s="247"/>
      <c r="I1543" s="11"/>
      <c r="J1543" s="11"/>
      <c r="K1543" s="11"/>
      <c r="L1543" s="11"/>
      <c r="M1543" s="3"/>
    </row>
    <row r="1544" spans="1:13" s="55" customFormat="1" x14ac:dyDescent="0.25">
      <c r="A1544" s="12"/>
      <c r="B1544" s="12"/>
      <c r="C1544" s="12"/>
      <c r="D1544" s="95"/>
      <c r="E1544" s="12"/>
      <c r="F1544" s="103"/>
      <c r="G1544" s="11"/>
      <c r="H1544" s="247"/>
      <c r="I1544" s="11"/>
      <c r="J1544" s="11"/>
      <c r="K1544" s="11"/>
      <c r="L1544" s="11"/>
      <c r="M1544" s="3"/>
    </row>
    <row r="1545" spans="1:13" s="55" customFormat="1" x14ac:dyDescent="0.25">
      <c r="A1545" s="12"/>
      <c r="B1545" s="12"/>
      <c r="C1545" s="12"/>
      <c r="D1545" s="95"/>
      <c r="E1545" s="12"/>
      <c r="F1545" s="103"/>
      <c r="G1545" s="11"/>
      <c r="H1545" s="247"/>
      <c r="I1545" s="11"/>
      <c r="J1545" s="11"/>
      <c r="K1545" s="11"/>
      <c r="L1545" s="11"/>
      <c r="M1545" s="3"/>
    </row>
    <row r="1546" spans="1:13" s="55" customFormat="1" x14ac:dyDescent="0.25">
      <c r="A1546" s="12"/>
      <c r="B1546" s="12"/>
      <c r="C1546" s="12"/>
      <c r="D1546" s="95"/>
      <c r="E1546" s="12"/>
      <c r="F1546" s="103"/>
      <c r="G1546" s="11"/>
      <c r="H1546" s="247"/>
      <c r="I1546" s="11"/>
      <c r="J1546" s="11"/>
      <c r="K1546" s="11"/>
      <c r="L1546" s="11"/>
      <c r="M1546" s="3"/>
    </row>
    <row r="1547" spans="1:13" s="55" customFormat="1" x14ac:dyDescent="0.25">
      <c r="A1547" s="12"/>
      <c r="B1547" s="12"/>
      <c r="C1547" s="12"/>
      <c r="D1547" s="95"/>
      <c r="E1547" s="12"/>
      <c r="F1547" s="103"/>
      <c r="G1547" s="11"/>
      <c r="H1547" s="247"/>
      <c r="I1547" s="11"/>
      <c r="J1547" s="11"/>
      <c r="K1547" s="11"/>
      <c r="L1547" s="11"/>
      <c r="M1547" s="3"/>
    </row>
    <row r="1548" spans="1:13" s="55" customFormat="1" x14ac:dyDescent="0.25">
      <c r="A1548" s="12"/>
      <c r="B1548" s="12"/>
      <c r="C1548" s="12"/>
      <c r="D1548" s="95"/>
      <c r="E1548" s="12"/>
      <c r="F1548" s="103"/>
      <c r="G1548" s="11"/>
      <c r="H1548" s="247"/>
      <c r="I1548" s="11"/>
      <c r="J1548" s="11"/>
      <c r="K1548" s="11"/>
      <c r="L1548" s="11"/>
      <c r="M1548" s="3"/>
    </row>
    <row r="1549" spans="1:13" s="55" customFormat="1" x14ac:dyDescent="0.25">
      <c r="A1549" s="12"/>
      <c r="B1549" s="12"/>
      <c r="C1549" s="12"/>
      <c r="D1549" s="95"/>
      <c r="E1549" s="12"/>
      <c r="F1549" s="103"/>
      <c r="G1549" s="11"/>
      <c r="H1549" s="247"/>
      <c r="I1549" s="11"/>
      <c r="J1549" s="11"/>
      <c r="K1549" s="11"/>
      <c r="L1549" s="11"/>
      <c r="M1549" s="3"/>
    </row>
    <row r="1550" spans="1:13" s="55" customFormat="1" x14ac:dyDescent="0.25">
      <c r="A1550" s="12"/>
      <c r="B1550" s="12"/>
      <c r="C1550" s="12"/>
      <c r="D1550" s="95"/>
      <c r="E1550" s="12"/>
      <c r="F1550" s="103"/>
      <c r="G1550" s="11"/>
      <c r="H1550" s="247"/>
      <c r="I1550" s="11"/>
      <c r="J1550" s="11"/>
      <c r="K1550" s="11"/>
      <c r="L1550" s="11"/>
      <c r="M1550" s="3"/>
    </row>
    <row r="1551" spans="1:13" s="55" customFormat="1" x14ac:dyDescent="0.25">
      <c r="A1551" s="12"/>
      <c r="B1551" s="12"/>
      <c r="C1551" s="12"/>
      <c r="D1551" s="95"/>
      <c r="E1551" s="12"/>
      <c r="F1551" s="103"/>
      <c r="G1551" s="11"/>
      <c r="H1551" s="247"/>
      <c r="I1551" s="11"/>
      <c r="J1551" s="11"/>
      <c r="K1551" s="11"/>
      <c r="L1551" s="11"/>
      <c r="M1551" s="3"/>
    </row>
    <row r="1552" spans="1:13" s="55" customFormat="1" x14ac:dyDescent="0.25">
      <c r="A1552" s="12"/>
      <c r="B1552" s="12"/>
      <c r="C1552" s="12"/>
      <c r="D1552" s="95"/>
      <c r="E1552" s="12"/>
      <c r="F1552" s="103"/>
      <c r="G1552" s="11"/>
      <c r="H1552" s="247"/>
      <c r="I1552" s="11"/>
      <c r="J1552" s="11"/>
      <c r="K1552" s="11"/>
      <c r="L1552" s="11"/>
      <c r="M1552" s="3"/>
    </row>
    <row r="1553" spans="1:13" s="55" customFormat="1" x14ac:dyDescent="0.25">
      <c r="A1553" s="12"/>
      <c r="B1553" s="12"/>
      <c r="C1553" s="12"/>
      <c r="D1553" s="95"/>
      <c r="E1553" s="12"/>
      <c r="F1553" s="103"/>
      <c r="G1553" s="11"/>
      <c r="H1553" s="247"/>
      <c r="I1553" s="11"/>
      <c r="J1553" s="11"/>
      <c r="K1553" s="11"/>
      <c r="L1553" s="11"/>
      <c r="M1553" s="3"/>
    </row>
    <row r="1554" spans="1:13" s="55" customFormat="1" x14ac:dyDescent="0.25">
      <c r="A1554" s="12"/>
      <c r="B1554" s="12"/>
      <c r="C1554" s="12"/>
      <c r="D1554" s="95"/>
      <c r="E1554" s="12"/>
      <c r="F1554" s="103"/>
      <c r="G1554" s="11"/>
      <c r="H1554" s="247"/>
      <c r="I1554" s="11"/>
      <c r="J1554" s="11"/>
      <c r="K1554" s="11"/>
      <c r="L1554" s="11"/>
      <c r="M1554" s="3"/>
    </row>
    <row r="1555" spans="1:13" s="55" customFormat="1" x14ac:dyDescent="0.25">
      <c r="A1555" s="12"/>
      <c r="B1555" s="12"/>
      <c r="C1555" s="12"/>
      <c r="D1555" s="95"/>
      <c r="E1555" s="12"/>
      <c r="F1555" s="103"/>
      <c r="G1555" s="11"/>
      <c r="H1555" s="247"/>
      <c r="I1555" s="11"/>
      <c r="J1555" s="11"/>
      <c r="K1555" s="11"/>
      <c r="L1555" s="11"/>
      <c r="M1555" s="3"/>
    </row>
    <row r="1556" spans="1:13" s="55" customFormat="1" x14ac:dyDescent="0.25">
      <c r="A1556" s="12"/>
      <c r="B1556" s="12"/>
      <c r="C1556" s="12"/>
      <c r="D1556" s="95"/>
      <c r="E1556" s="12"/>
      <c r="F1556" s="103"/>
      <c r="G1556" s="11"/>
      <c r="H1556" s="247"/>
      <c r="I1556" s="11"/>
      <c r="J1556" s="11"/>
      <c r="K1556" s="11"/>
      <c r="L1556" s="11"/>
      <c r="M1556" s="3"/>
    </row>
    <row r="1557" spans="1:13" s="55" customFormat="1" x14ac:dyDescent="0.25">
      <c r="A1557" s="12"/>
      <c r="B1557" s="12"/>
      <c r="C1557" s="12"/>
      <c r="D1557" s="95"/>
      <c r="E1557" s="12"/>
      <c r="F1557" s="103"/>
      <c r="G1557" s="11"/>
      <c r="H1557" s="247"/>
      <c r="I1557" s="11"/>
      <c r="J1557" s="11"/>
      <c r="K1557" s="11"/>
      <c r="L1557" s="11"/>
      <c r="M1557" s="3"/>
    </row>
    <row r="1558" spans="1:13" s="55" customFormat="1" x14ac:dyDescent="0.25">
      <c r="A1558" s="12"/>
      <c r="B1558" s="12"/>
      <c r="C1558" s="12"/>
      <c r="D1558" s="95"/>
      <c r="E1558" s="12"/>
      <c r="F1558" s="103"/>
      <c r="G1558" s="11"/>
      <c r="H1558" s="247"/>
      <c r="I1558" s="11"/>
      <c r="J1558" s="11"/>
      <c r="K1558" s="11"/>
      <c r="L1558" s="11"/>
      <c r="M1558" s="3"/>
    </row>
    <row r="1559" spans="1:13" s="55" customFormat="1" x14ac:dyDescent="0.25">
      <c r="A1559" s="12"/>
      <c r="B1559" s="12"/>
      <c r="C1559" s="12"/>
      <c r="D1559" s="95"/>
      <c r="E1559" s="12"/>
      <c r="F1559" s="103"/>
      <c r="G1559" s="11"/>
      <c r="H1559" s="247"/>
      <c r="I1559" s="11"/>
      <c r="J1559" s="11"/>
      <c r="K1559" s="11"/>
      <c r="L1559" s="11"/>
      <c r="M1559" s="3"/>
    </row>
    <row r="1560" spans="1:13" s="55" customFormat="1" x14ac:dyDescent="0.25">
      <c r="A1560" s="12"/>
      <c r="B1560" s="12"/>
      <c r="C1560" s="12"/>
      <c r="D1560" s="95"/>
      <c r="E1560" s="12"/>
      <c r="F1560" s="103"/>
      <c r="G1560" s="11"/>
      <c r="H1560" s="247"/>
      <c r="I1560" s="11"/>
      <c r="J1560" s="11"/>
      <c r="K1560" s="11"/>
      <c r="L1560" s="11"/>
      <c r="M1560" s="3"/>
    </row>
    <row r="1561" spans="1:13" s="55" customFormat="1" x14ac:dyDescent="0.25">
      <c r="A1561" s="12"/>
      <c r="B1561" s="12"/>
      <c r="C1561" s="12"/>
      <c r="D1561" s="95"/>
      <c r="E1561" s="12"/>
      <c r="F1561" s="103"/>
      <c r="G1561" s="11"/>
      <c r="H1561" s="247"/>
      <c r="I1561" s="11"/>
      <c r="J1561" s="11"/>
      <c r="K1561" s="11"/>
      <c r="L1561" s="11"/>
      <c r="M1561" s="3"/>
    </row>
    <row r="1562" spans="1:13" s="55" customFormat="1" x14ac:dyDescent="0.25">
      <c r="A1562" s="12"/>
      <c r="B1562" s="12"/>
      <c r="C1562" s="12"/>
      <c r="D1562" s="95"/>
      <c r="E1562" s="12"/>
      <c r="F1562" s="103"/>
      <c r="G1562" s="11"/>
      <c r="H1562" s="247"/>
      <c r="I1562" s="11"/>
      <c r="J1562" s="11"/>
      <c r="K1562" s="11"/>
      <c r="L1562" s="11"/>
      <c r="M1562" s="3"/>
    </row>
    <row r="1563" spans="1:13" s="55" customFormat="1" x14ac:dyDescent="0.25">
      <c r="A1563" s="12"/>
      <c r="B1563" s="12"/>
      <c r="C1563" s="12"/>
      <c r="D1563" s="95"/>
      <c r="E1563" s="12"/>
      <c r="F1563" s="103"/>
      <c r="G1563" s="11"/>
      <c r="H1563" s="247"/>
      <c r="I1563" s="11"/>
      <c r="J1563" s="11"/>
      <c r="K1563" s="11"/>
      <c r="L1563" s="11"/>
      <c r="M1563" s="3"/>
    </row>
    <row r="1564" spans="1:13" s="55" customFormat="1" x14ac:dyDescent="0.25">
      <c r="A1564" s="12"/>
      <c r="B1564" s="12"/>
      <c r="C1564" s="12"/>
      <c r="D1564" s="95"/>
      <c r="E1564" s="12"/>
      <c r="F1564" s="103"/>
      <c r="G1564" s="11"/>
      <c r="H1564" s="247"/>
      <c r="I1564" s="11"/>
      <c r="J1564" s="11"/>
      <c r="K1564" s="11"/>
      <c r="L1564" s="11"/>
      <c r="M1564" s="3"/>
    </row>
    <row r="1565" spans="1:13" s="55" customFormat="1" x14ac:dyDescent="0.25">
      <c r="A1565" s="12"/>
      <c r="B1565" s="12"/>
      <c r="C1565" s="12"/>
      <c r="D1565" s="95"/>
      <c r="E1565" s="12"/>
      <c r="F1565" s="103"/>
      <c r="G1565" s="11"/>
      <c r="H1565" s="247"/>
      <c r="I1565" s="11"/>
      <c r="J1565" s="11"/>
      <c r="K1565" s="11"/>
      <c r="L1565" s="11"/>
      <c r="M1565" s="3"/>
    </row>
    <row r="1566" spans="1:13" s="55" customFormat="1" x14ac:dyDescent="0.25">
      <c r="A1566" s="12"/>
      <c r="B1566" s="12"/>
      <c r="C1566" s="12"/>
      <c r="D1566" s="95"/>
      <c r="E1566" s="12"/>
      <c r="F1566" s="103"/>
      <c r="G1566" s="11"/>
      <c r="H1566" s="247"/>
      <c r="I1566" s="11"/>
      <c r="J1566" s="11"/>
      <c r="K1566" s="11"/>
      <c r="L1566" s="11"/>
      <c r="M1566" s="3"/>
    </row>
    <row r="1567" spans="1:13" s="55" customFormat="1" x14ac:dyDescent="0.25">
      <c r="A1567" s="12"/>
      <c r="B1567" s="12"/>
      <c r="C1567" s="12"/>
      <c r="D1567" s="95"/>
      <c r="E1567" s="12"/>
      <c r="F1567" s="103"/>
      <c r="G1567" s="11"/>
      <c r="H1567" s="247"/>
      <c r="I1567" s="11"/>
      <c r="J1567" s="11"/>
      <c r="K1567" s="11"/>
      <c r="L1567" s="11"/>
      <c r="M1567" s="3"/>
    </row>
    <row r="1568" spans="1:13" s="55" customFormat="1" x14ac:dyDescent="0.25">
      <c r="A1568" s="12"/>
      <c r="B1568" s="12"/>
      <c r="C1568" s="12"/>
      <c r="D1568" s="95"/>
      <c r="E1568" s="12"/>
      <c r="F1568" s="103"/>
      <c r="G1568" s="11"/>
      <c r="H1568" s="247"/>
      <c r="I1568" s="11"/>
      <c r="J1568" s="11"/>
      <c r="K1568" s="11"/>
      <c r="L1568" s="11"/>
      <c r="M1568" s="3"/>
    </row>
    <row r="1569" spans="1:13" s="55" customFormat="1" x14ac:dyDescent="0.25">
      <c r="A1569" s="12"/>
      <c r="B1569" s="12"/>
      <c r="C1569" s="12"/>
      <c r="D1569" s="95"/>
      <c r="E1569" s="12"/>
      <c r="F1569" s="103"/>
      <c r="G1569" s="11"/>
      <c r="H1569" s="247"/>
      <c r="I1569" s="11"/>
      <c r="J1569" s="11"/>
      <c r="K1569" s="11"/>
      <c r="L1569" s="11"/>
      <c r="M1569" s="3"/>
    </row>
    <row r="1570" spans="1:13" s="55" customFormat="1" x14ac:dyDescent="0.25">
      <c r="A1570" s="12"/>
      <c r="B1570" s="12"/>
      <c r="C1570" s="12"/>
      <c r="D1570" s="95"/>
      <c r="E1570" s="12"/>
      <c r="F1570" s="103"/>
      <c r="G1570" s="11"/>
      <c r="H1570" s="247"/>
      <c r="I1570" s="11"/>
      <c r="J1570" s="11"/>
      <c r="K1570" s="11"/>
      <c r="L1570" s="11"/>
      <c r="M1570" s="3"/>
    </row>
    <row r="1571" spans="1:13" s="55" customFormat="1" x14ac:dyDescent="0.25">
      <c r="A1571" s="12"/>
      <c r="B1571" s="12"/>
      <c r="C1571" s="12"/>
      <c r="D1571" s="95"/>
      <c r="E1571" s="12"/>
      <c r="F1571" s="103"/>
      <c r="G1571" s="11"/>
      <c r="H1571" s="247"/>
      <c r="I1571" s="11"/>
      <c r="J1571" s="11"/>
      <c r="K1571" s="11"/>
      <c r="L1571" s="11"/>
      <c r="M1571" s="3"/>
    </row>
    <row r="1572" spans="1:13" s="55" customFormat="1" x14ac:dyDescent="0.25">
      <c r="A1572" s="12"/>
      <c r="B1572" s="12"/>
      <c r="C1572" s="12"/>
      <c r="D1572" s="95"/>
      <c r="E1572" s="12"/>
      <c r="F1572" s="103"/>
      <c r="G1572" s="11"/>
      <c r="H1572" s="247"/>
      <c r="I1572" s="11"/>
      <c r="J1572" s="11"/>
      <c r="K1572" s="11"/>
      <c r="L1572" s="11"/>
      <c r="M1572" s="3"/>
    </row>
    <row r="1573" spans="1:13" s="55" customFormat="1" x14ac:dyDescent="0.25">
      <c r="A1573" s="12"/>
      <c r="B1573" s="12"/>
      <c r="C1573" s="12"/>
      <c r="D1573" s="95"/>
      <c r="E1573" s="12"/>
      <c r="F1573" s="103"/>
      <c r="G1573" s="11"/>
      <c r="H1573" s="247"/>
      <c r="I1573" s="11"/>
      <c r="J1573" s="11"/>
      <c r="K1573" s="11"/>
      <c r="L1573" s="11"/>
      <c r="M1573" s="3"/>
    </row>
    <row r="1574" spans="1:13" s="55" customFormat="1" x14ac:dyDescent="0.25">
      <c r="A1574" s="12"/>
      <c r="B1574" s="12"/>
      <c r="C1574" s="12"/>
      <c r="D1574" s="95"/>
      <c r="E1574" s="12"/>
      <c r="F1574" s="103"/>
      <c r="G1574" s="11"/>
      <c r="H1574" s="247"/>
      <c r="I1574" s="11"/>
      <c r="J1574" s="11"/>
      <c r="K1574" s="11"/>
      <c r="L1574" s="11"/>
      <c r="M1574" s="3"/>
    </row>
    <row r="1575" spans="1:13" s="55" customFormat="1" x14ac:dyDescent="0.25">
      <c r="A1575" s="12"/>
      <c r="B1575" s="12"/>
      <c r="C1575" s="12"/>
      <c r="D1575" s="95"/>
      <c r="E1575" s="12"/>
      <c r="F1575" s="103"/>
      <c r="G1575" s="11"/>
      <c r="H1575" s="247"/>
      <c r="I1575" s="11"/>
      <c r="J1575" s="11"/>
      <c r="K1575" s="11"/>
      <c r="L1575" s="11"/>
      <c r="M1575" s="3"/>
    </row>
    <row r="1576" spans="1:13" s="55" customFormat="1" x14ac:dyDescent="0.25">
      <c r="A1576" s="12"/>
      <c r="B1576" s="12"/>
      <c r="C1576" s="12"/>
      <c r="D1576" s="95"/>
      <c r="E1576" s="12"/>
      <c r="F1576" s="103"/>
      <c r="G1576" s="11"/>
      <c r="H1576" s="247"/>
      <c r="I1576" s="11"/>
      <c r="J1576" s="11"/>
      <c r="K1576" s="11"/>
      <c r="L1576" s="11"/>
      <c r="M1576" s="3"/>
    </row>
    <row r="1577" spans="1:13" s="55" customFormat="1" x14ac:dyDescent="0.25">
      <c r="A1577" s="12"/>
      <c r="B1577" s="12"/>
      <c r="C1577" s="12"/>
      <c r="D1577" s="95"/>
      <c r="E1577" s="12"/>
      <c r="F1577" s="103"/>
      <c r="G1577" s="11"/>
      <c r="H1577" s="247"/>
      <c r="I1577" s="11"/>
      <c r="J1577" s="11"/>
      <c r="K1577" s="11"/>
      <c r="L1577" s="11"/>
      <c r="M1577" s="3"/>
    </row>
    <row r="1578" spans="1:13" s="55" customFormat="1" x14ac:dyDescent="0.25">
      <c r="A1578" s="12"/>
      <c r="B1578" s="12"/>
      <c r="C1578" s="12"/>
      <c r="D1578" s="95"/>
      <c r="E1578" s="12"/>
      <c r="F1578" s="103"/>
      <c r="G1578" s="11"/>
      <c r="H1578" s="247"/>
      <c r="I1578" s="11"/>
      <c r="J1578" s="11"/>
      <c r="K1578" s="11"/>
      <c r="L1578" s="11"/>
      <c r="M1578" s="3"/>
    </row>
    <row r="1579" spans="1:13" s="55" customFormat="1" x14ac:dyDescent="0.25">
      <c r="A1579" s="12"/>
      <c r="B1579" s="12"/>
      <c r="C1579" s="12"/>
      <c r="D1579" s="95"/>
      <c r="E1579" s="12"/>
      <c r="F1579" s="103"/>
      <c r="G1579" s="11"/>
      <c r="H1579" s="247"/>
      <c r="I1579" s="11"/>
      <c r="J1579" s="11"/>
      <c r="K1579" s="11"/>
      <c r="L1579" s="11"/>
      <c r="M1579" s="3"/>
    </row>
    <row r="1580" spans="1:13" s="55" customFormat="1" x14ac:dyDescent="0.25">
      <c r="A1580" s="12"/>
      <c r="B1580" s="12"/>
      <c r="C1580" s="12"/>
      <c r="D1580" s="95"/>
      <c r="E1580" s="12"/>
      <c r="F1580" s="103"/>
      <c r="G1580" s="11"/>
      <c r="H1580" s="247"/>
      <c r="I1580" s="11"/>
      <c r="J1580" s="11"/>
      <c r="K1580" s="11"/>
      <c r="L1580" s="11"/>
      <c r="M1580" s="3"/>
    </row>
    <row r="1581" spans="1:13" s="55" customFormat="1" x14ac:dyDescent="0.25">
      <c r="A1581" s="12"/>
      <c r="B1581" s="12"/>
      <c r="C1581" s="12"/>
      <c r="D1581" s="95"/>
      <c r="E1581" s="12"/>
      <c r="F1581" s="103"/>
      <c r="G1581" s="11"/>
      <c r="H1581" s="247"/>
      <c r="I1581" s="11"/>
      <c r="J1581" s="11"/>
      <c r="K1581" s="11"/>
      <c r="L1581" s="11"/>
      <c r="M1581" s="3"/>
    </row>
    <row r="1582" spans="1:13" s="55" customFormat="1" x14ac:dyDescent="0.25">
      <c r="A1582" s="12"/>
      <c r="B1582" s="12"/>
      <c r="C1582" s="12"/>
      <c r="D1582" s="95"/>
      <c r="E1582" s="12"/>
      <c r="F1582" s="103"/>
      <c r="G1582" s="11"/>
      <c r="H1582" s="247"/>
      <c r="I1582" s="11"/>
      <c r="J1582" s="11"/>
      <c r="K1582" s="11"/>
      <c r="L1582" s="11"/>
      <c r="M1582" s="3"/>
    </row>
    <row r="1583" spans="1:13" s="55" customFormat="1" x14ac:dyDescent="0.25">
      <c r="A1583" s="12"/>
      <c r="B1583" s="12"/>
      <c r="C1583" s="12"/>
      <c r="D1583" s="95"/>
      <c r="E1583" s="12"/>
      <c r="F1583" s="103"/>
      <c r="G1583" s="11"/>
      <c r="H1583" s="247"/>
      <c r="I1583" s="11"/>
      <c r="J1583" s="11"/>
      <c r="K1583" s="11"/>
      <c r="L1583" s="11"/>
      <c r="M1583" s="3"/>
    </row>
    <row r="1584" spans="1:13" s="55" customFormat="1" x14ac:dyDescent="0.25">
      <c r="A1584" s="12"/>
      <c r="B1584" s="12"/>
      <c r="C1584" s="12"/>
      <c r="D1584" s="95"/>
      <c r="E1584" s="12"/>
      <c r="F1584" s="103"/>
      <c r="G1584" s="11"/>
      <c r="H1584" s="247"/>
      <c r="I1584" s="11"/>
      <c r="J1584" s="11"/>
      <c r="K1584" s="11"/>
      <c r="L1584" s="11"/>
      <c r="M1584" s="3"/>
    </row>
    <row r="1585" spans="1:13" s="55" customFormat="1" x14ac:dyDescent="0.25">
      <c r="A1585" s="12"/>
      <c r="B1585" s="12"/>
      <c r="C1585" s="12"/>
      <c r="D1585" s="95"/>
      <c r="E1585" s="12"/>
      <c r="F1585" s="103"/>
      <c r="G1585" s="11"/>
      <c r="H1585" s="247"/>
      <c r="I1585" s="11"/>
      <c r="J1585" s="11"/>
      <c r="K1585" s="11"/>
      <c r="L1585" s="11"/>
      <c r="M1585" s="3"/>
    </row>
    <row r="1586" spans="1:13" s="55" customFormat="1" x14ac:dyDescent="0.25">
      <c r="A1586" s="12"/>
      <c r="B1586" s="12"/>
      <c r="C1586" s="12"/>
      <c r="D1586" s="95"/>
      <c r="E1586" s="12"/>
      <c r="F1586" s="103"/>
      <c r="G1586" s="11"/>
      <c r="H1586" s="247"/>
      <c r="I1586" s="11"/>
      <c r="J1586" s="11"/>
      <c r="K1586" s="11"/>
      <c r="L1586" s="11"/>
      <c r="M1586" s="3"/>
    </row>
    <row r="1587" spans="1:13" s="55" customFormat="1" x14ac:dyDescent="0.25">
      <c r="A1587" s="12"/>
      <c r="B1587" s="12"/>
      <c r="C1587" s="12"/>
      <c r="D1587" s="95"/>
      <c r="E1587" s="12"/>
      <c r="F1587" s="103"/>
      <c r="G1587" s="11"/>
      <c r="H1587" s="247"/>
      <c r="I1587" s="11"/>
      <c r="J1587" s="11"/>
      <c r="K1587" s="11"/>
      <c r="L1587" s="11"/>
      <c r="M1587" s="3"/>
    </row>
    <row r="1588" spans="1:13" s="55" customFormat="1" x14ac:dyDescent="0.25">
      <c r="A1588" s="12"/>
      <c r="B1588" s="12"/>
      <c r="C1588" s="12"/>
      <c r="D1588" s="95"/>
      <c r="E1588" s="12"/>
      <c r="F1588" s="103"/>
      <c r="G1588" s="11"/>
      <c r="H1588" s="247"/>
      <c r="I1588" s="11"/>
      <c r="J1588" s="11"/>
      <c r="K1588" s="11"/>
      <c r="L1588" s="11"/>
      <c r="M1588" s="3"/>
    </row>
    <row r="1589" spans="1:13" s="55" customFormat="1" x14ac:dyDescent="0.25">
      <c r="A1589" s="12"/>
      <c r="B1589" s="12"/>
      <c r="C1589" s="12"/>
      <c r="D1589" s="95"/>
      <c r="E1589" s="12"/>
      <c r="F1589" s="103"/>
      <c r="G1589" s="11"/>
      <c r="H1589" s="247"/>
      <c r="I1589" s="11"/>
      <c r="J1589" s="11"/>
      <c r="K1589" s="11"/>
      <c r="L1589" s="11"/>
      <c r="M1589" s="3"/>
    </row>
    <row r="1590" spans="1:13" s="55" customFormat="1" x14ac:dyDescent="0.25">
      <c r="A1590" s="12"/>
      <c r="B1590" s="12"/>
      <c r="C1590" s="12"/>
      <c r="D1590" s="95"/>
      <c r="E1590" s="12"/>
      <c r="F1590" s="103"/>
      <c r="G1590" s="11"/>
      <c r="H1590" s="247"/>
      <c r="I1590" s="11"/>
      <c r="J1590" s="11"/>
      <c r="K1590" s="11"/>
      <c r="L1590" s="11"/>
      <c r="M1590" s="3"/>
    </row>
    <row r="1591" spans="1:13" s="55" customFormat="1" x14ac:dyDescent="0.25">
      <c r="A1591" s="12"/>
      <c r="B1591" s="12"/>
      <c r="C1591" s="12"/>
      <c r="D1591" s="95"/>
      <c r="E1591" s="12"/>
      <c r="F1591" s="103"/>
      <c r="G1591" s="11"/>
      <c r="H1591" s="247"/>
      <c r="I1591" s="11"/>
      <c r="J1591" s="11"/>
      <c r="K1591" s="11"/>
      <c r="L1591" s="11"/>
      <c r="M1591" s="3"/>
    </row>
    <row r="1592" spans="1:13" s="55" customFormat="1" x14ac:dyDescent="0.25">
      <c r="A1592" s="12"/>
      <c r="B1592" s="12"/>
      <c r="C1592" s="12"/>
      <c r="D1592" s="95"/>
      <c r="E1592" s="12"/>
      <c r="F1592" s="103"/>
      <c r="G1592" s="11"/>
      <c r="H1592" s="247"/>
      <c r="I1592" s="11"/>
      <c r="J1592" s="11"/>
      <c r="K1592" s="11"/>
      <c r="L1592" s="11"/>
      <c r="M1592" s="3"/>
    </row>
    <row r="1593" spans="1:13" s="55" customFormat="1" x14ac:dyDescent="0.25">
      <c r="A1593" s="12"/>
      <c r="B1593" s="12"/>
      <c r="C1593" s="12"/>
      <c r="D1593" s="95"/>
      <c r="E1593" s="12"/>
      <c r="F1593" s="103"/>
      <c r="G1593" s="11"/>
      <c r="H1593" s="247"/>
      <c r="I1593" s="11"/>
      <c r="J1593" s="11"/>
      <c r="K1593" s="11"/>
      <c r="L1593" s="11"/>
      <c r="M1593" s="3"/>
    </row>
    <row r="1594" spans="1:13" s="55" customFormat="1" x14ac:dyDescent="0.25">
      <c r="A1594" s="12"/>
      <c r="B1594" s="12"/>
      <c r="C1594" s="12"/>
      <c r="D1594" s="95"/>
      <c r="E1594" s="12"/>
      <c r="F1594" s="103"/>
      <c r="G1594" s="11"/>
      <c r="H1594" s="247"/>
      <c r="I1594" s="11"/>
      <c r="J1594" s="11"/>
      <c r="K1594" s="11"/>
      <c r="L1594" s="11"/>
      <c r="M1594" s="3"/>
    </row>
    <row r="1595" spans="1:13" s="55" customFormat="1" x14ac:dyDescent="0.25">
      <c r="A1595" s="12"/>
      <c r="B1595" s="12"/>
      <c r="C1595" s="12"/>
      <c r="D1595" s="95"/>
      <c r="E1595" s="12"/>
      <c r="F1595" s="103"/>
      <c r="G1595" s="11"/>
      <c r="H1595" s="247"/>
      <c r="I1595" s="11"/>
      <c r="J1595" s="11"/>
      <c r="K1595" s="11"/>
      <c r="L1595" s="11"/>
      <c r="M1595" s="3"/>
    </row>
    <row r="1596" spans="1:13" s="55" customFormat="1" x14ac:dyDescent="0.25">
      <c r="A1596" s="12"/>
      <c r="B1596" s="12"/>
      <c r="C1596" s="12"/>
      <c r="D1596" s="95"/>
      <c r="E1596" s="12"/>
      <c r="F1596" s="103"/>
      <c r="G1596" s="11"/>
      <c r="H1596" s="247"/>
      <c r="I1596" s="11"/>
      <c r="J1596" s="11"/>
      <c r="K1596" s="11"/>
      <c r="L1596" s="11"/>
      <c r="M1596" s="3"/>
    </row>
    <row r="1597" spans="1:13" s="55" customFormat="1" x14ac:dyDescent="0.25">
      <c r="A1597" s="12"/>
      <c r="B1597" s="12"/>
      <c r="C1597" s="12"/>
      <c r="D1597" s="95"/>
      <c r="E1597" s="12"/>
      <c r="F1597" s="103"/>
      <c r="G1597" s="11"/>
      <c r="H1597" s="247"/>
      <c r="I1597" s="11"/>
      <c r="J1597" s="11"/>
      <c r="K1597" s="11"/>
      <c r="L1597" s="11"/>
      <c r="M1597" s="3"/>
    </row>
    <row r="1598" spans="1:13" s="55" customFormat="1" x14ac:dyDescent="0.25">
      <c r="A1598" s="12"/>
      <c r="B1598" s="12"/>
      <c r="C1598" s="12"/>
      <c r="D1598" s="95"/>
      <c r="E1598" s="12"/>
      <c r="F1598" s="103"/>
      <c r="G1598" s="11"/>
      <c r="H1598" s="247"/>
      <c r="I1598" s="11"/>
      <c r="J1598" s="11"/>
      <c r="K1598" s="11"/>
      <c r="L1598" s="11"/>
      <c r="M1598" s="3"/>
    </row>
    <row r="1599" spans="1:13" s="55" customFormat="1" x14ac:dyDescent="0.25">
      <c r="A1599" s="12"/>
      <c r="B1599" s="12"/>
      <c r="C1599" s="12"/>
      <c r="D1599" s="95"/>
      <c r="E1599" s="12"/>
      <c r="F1599" s="103"/>
      <c r="G1599" s="11"/>
      <c r="H1599" s="247"/>
      <c r="I1599" s="11"/>
      <c r="J1599" s="11"/>
      <c r="K1599" s="11"/>
      <c r="L1599" s="11"/>
      <c r="M1599" s="3"/>
    </row>
    <row r="1600" spans="1:13" s="55" customFormat="1" x14ac:dyDescent="0.25">
      <c r="A1600" s="12"/>
      <c r="B1600" s="12"/>
      <c r="C1600" s="12"/>
      <c r="D1600" s="95"/>
      <c r="E1600" s="12"/>
      <c r="F1600" s="103"/>
      <c r="G1600" s="11"/>
      <c r="H1600" s="247"/>
      <c r="I1600" s="11"/>
      <c r="J1600" s="11"/>
      <c r="K1600" s="11"/>
      <c r="L1600" s="11"/>
      <c r="M1600" s="3"/>
    </row>
    <row r="1601" spans="1:13" s="55" customFormat="1" x14ac:dyDescent="0.25">
      <c r="A1601" s="12"/>
      <c r="B1601" s="12"/>
      <c r="C1601" s="12"/>
      <c r="D1601" s="95"/>
      <c r="E1601" s="12"/>
      <c r="F1601" s="103"/>
      <c r="G1601" s="11"/>
      <c r="H1601" s="247"/>
      <c r="I1601" s="11"/>
      <c r="J1601" s="11"/>
      <c r="K1601" s="11"/>
      <c r="L1601" s="11"/>
      <c r="M1601" s="3"/>
    </row>
    <row r="1602" spans="1:13" s="55" customFormat="1" x14ac:dyDescent="0.25">
      <c r="A1602" s="12"/>
      <c r="B1602" s="12"/>
      <c r="C1602" s="12"/>
      <c r="D1602" s="95"/>
      <c r="E1602" s="12"/>
      <c r="F1602" s="103"/>
      <c r="G1602" s="11"/>
      <c r="H1602" s="247"/>
      <c r="I1602" s="11"/>
      <c r="J1602" s="11"/>
      <c r="K1602" s="11"/>
      <c r="L1602" s="11"/>
      <c r="M1602" s="3"/>
    </row>
    <row r="1603" spans="1:13" s="55" customFormat="1" x14ac:dyDescent="0.25">
      <c r="A1603" s="12"/>
      <c r="B1603" s="12"/>
      <c r="C1603" s="12"/>
      <c r="D1603" s="95"/>
      <c r="E1603" s="12"/>
      <c r="F1603" s="103"/>
      <c r="G1603" s="11"/>
      <c r="H1603" s="247"/>
      <c r="I1603" s="11"/>
      <c r="J1603" s="11"/>
      <c r="K1603" s="11"/>
      <c r="L1603" s="11"/>
      <c r="M1603" s="3"/>
    </row>
    <row r="1604" spans="1:13" s="55" customFormat="1" x14ac:dyDescent="0.25">
      <c r="A1604" s="12"/>
      <c r="B1604" s="12"/>
      <c r="C1604" s="12"/>
      <c r="D1604" s="95"/>
      <c r="E1604" s="12"/>
      <c r="F1604" s="103"/>
      <c r="G1604" s="11"/>
      <c r="H1604" s="247"/>
      <c r="I1604" s="11"/>
      <c r="J1604" s="11"/>
      <c r="K1604" s="11"/>
      <c r="L1604" s="11"/>
      <c r="M1604" s="3"/>
    </row>
    <row r="1605" spans="1:13" s="55" customFormat="1" x14ac:dyDescent="0.25">
      <c r="A1605" s="12"/>
      <c r="B1605" s="12"/>
      <c r="C1605" s="12"/>
      <c r="D1605" s="95"/>
      <c r="E1605" s="12"/>
      <c r="F1605" s="103"/>
      <c r="G1605" s="11"/>
      <c r="H1605" s="247"/>
      <c r="I1605" s="11"/>
      <c r="J1605" s="11"/>
      <c r="K1605" s="11"/>
      <c r="L1605" s="11"/>
      <c r="M1605" s="3"/>
    </row>
    <row r="1606" spans="1:13" s="55" customFormat="1" x14ac:dyDescent="0.25">
      <c r="A1606" s="12"/>
      <c r="B1606" s="12"/>
      <c r="C1606" s="12"/>
      <c r="D1606" s="95"/>
      <c r="E1606" s="12"/>
      <c r="F1606" s="103"/>
      <c r="G1606" s="11"/>
      <c r="H1606" s="247"/>
      <c r="I1606" s="11"/>
      <c r="J1606" s="11"/>
      <c r="K1606" s="11"/>
      <c r="L1606" s="11"/>
      <c r="M1606" s="3"/>
    </row>
    <row r="1607" spans="1:13" s="55" customFormat="1" x14ac:dyDescent="0.25">
      <c r="A1607" s="12"/>
      <c r="B1607" s="12"/>
      <c r="C1607" s="12"/>
      <c r="D1607" s="95"/>
      <c r="E1607" s="12"/>
      <c r="F1607" s="103"/>
      <c r="G1607" s="11"/>
      <c r="H1607" s="247"/>
      <c r="I1607" s="11"/>
      <c r="J1607" s="11"/>
      <c r="K1607" s="11"/>
      <c r="L1607" s="11"/>
      <c r="M1607" s="3"/>
    </row>
    <row r="1608" spans="1:13" s="55" customFormat="1" x14ac:dyDescent="0.25">
      <c r="A1608" s="12"/>
      <c r="B1608" s="12"/>
      <c r="C1608" s="12"/>
      <c r="D1608" s="95"/>
      <c r="E1608" s="12"/>
      <c r="F1608" s="103"/>
      <c r="G1608" s="11"/>
      <c r="H1608" s="247"/>
      <c r="I1608" s="11"/>
      <c r="J1608" s="11"/>
      <c r="K1608" s="11"/>
      <c r="L1608" s="11"/>
      <c r="M1608" s="3"/>
    </row>
    <row r="1609" spans="1:13" s="55" customFormat="1" x14ac:dyDescent="0.25">
      <c r="A1609" s="12"/>
      <c r="B1609" s="12"/>
      <c r="C1609" s="12"/>
      <c r="D1609" s="95"/>
      <c r="E1609" s="12"/>
      <c r="F1609" s="103"/>
      <c r="G1609" s="11"/>
      <c r="H1609" s="247"/>
      <c r="I1609" s="11"/>
      <c r="J1609" s="11"/>
      <c r="K1609" s="11"/>
      <c r="L1609" s="11"/>
      <c r="M1609" s="3"/>
    </row>
    <row r="1610" spans="1:13" s="55" customFormat="1" x14ac:dyDescent="0.25">
      <c r="A1610" s="12"/>
      <c r="B1610" s="12"/>
      <c r="C1610" s="12"/>
      <c r="D1610" s="95"/>
      <c r="E1610" s="12"/>
      <c r="F1610" s="103"/>
      <c r="G1610" s="11"/>
      <c r="H1610" s="247"/>
      <c r="I1610" s="11"/>
      <c r="J1610" s="11"/>
      <c r="K1610" s="11"/>
      <c r="L1610" s="11"/>
      <c r="M1610" s="3"/>
    </row>
    <row r="1611" spans="1:13" s="55" customFormat="1" x14ac:dyDescent="0.25">
      <c r="A1611" s="12"/>
      <c r="B1611" s="12"/>
      <c r="C1611" s="12"/>
      <c r="D1611" s="95"/>
      <c r="E1611" s="12"/>
      <c r="F1611" s="103"/>
      <c r="G1611" s="11"/>
      <c r="H1611" s="247"/>
      <c r="I1611" s="11"/>
      <c r="J1611" s="11"/>
      <c r="K1611" s="11"/>
      <c r="L1611" s="11"/>
      <c r="M1611" s="3"/>
    </row>
    <row r="1612" spans="1:13" s="55" customFormat="1" x14ac:dyDescent="0.25">
      <c r="A1612" s="12"/>
      <c r="B1612" s="12"/>
      <c r="C1612" s="12"/>
      <c r="D1612" s="95"/>
      <c r="E1612" s="12"/>
      <c r="F1612" s="103"/>
      <c r="G1612" s="11"/>
      <c r="H1612" s="247"/>
      <c r="I1612" s="11"/>
      <c r="J1612" s="11"/>
      <c r="K1612" s="11"/>
      <c r="L1612" s="11"/>
      <c r="M1612" s="3"/>
    </row>
    <row r="1613" spans="1:13" s="55" customFormat="1" x14ac:dyDescent="0.25">
      <c r="A1613" s="12"/>
      <c r="B1613" s="12"/>
      <c r="C1613" s="12"/>
      <c r="D1613" s="95"/>
      <c r="E1613" s="12"/>
      <c r="F1613" s="103"/>
      <c r="G1613" s="11"/>
      <c r="H1613" s="247"/>
      <c r="I1613" s="11"/>
      <c r="J1613" s="11"/>
      <c r="K1613" s="11"/>
      <c r="L1613" s="11"/>
      <c r="M1613" s="3"/>
    </row>
    <row r="1614" spans="1:13" s="55" customFormat="1" x14ac:dyDescent="0.25">
      <c r="A1614" s="12"/>
      <c r="B1614" s="12"/>
      <c r="C1614" s="12"/>
      <c r="D1614" s="95"/>
      <c r="E1614" s="12"/>
      <c r="F1614" s="103"/>
      <c r="G1614" s="11"/>
      <c r="H1614" s="247"/>
      <c r="I1614" s="11"/>
      <c r="J1614" s="11"/>
      <c r="K1614" s="11"/>
      <c r="L1614" s="11"/>
      <c r="M1614" s="3"/>
    </row>
    <row r="1615" spans="1:13" s="55" customFormat="1" x14ac:dyDescent="0.25">
      <c r="A1615" s="12"/>
      <c r="B1615" s="12"/>
      <c r="C1615" s="12"/>
      <c r="D1615" s="95"/>
      <c r="E1615" s="12"/>
      <c r="F1615" s="103"/>
      <c r="G1615" s="11"/>
      <c r="H1615" s="247"/>
      <c r="I1615" s="11"/>
      <c r="J1615" s="11"/>
      <c r="K1615" s="11"/>
      <c r="L1615" s="11"/>
      <c r="M1615" s="3"/>
    </row>
    <row r="1616" spans="1:13" s="55" customFormat="1" x14ac:dyDescent="0.25">
      <c r="A1616" s="12"/>
      <c r="B1616" s="12"/>
      <c r="C1616" s="12"/>
      <c r="D1616" s="95"/>
      <c r="E1616" s="12"/>
      <c r="F1616" s="103"/>
      <c r="G1616" s="11"/>
      <c r="H1616" s="247"/>
      <c r="I1616" s="11"/>
      <c r="J1616" s="11"/>
      <c r="K1616" s="11"/>
      <c r="L1616" s="11"/>
      <c r="M1616" s="3"/>
    </row>
    <row r="1617" spans="1:13" s="55" customFormat="1" x14ac:dyDescent="0.25">
      <c r="A1617" s="12"/>
      <c r="B1617" s="12"/>
      <c r="C1617" s="12"/>
      <c r="D1617" s="95"/>
      <c r="E1617" s="12"/>
      <c r="F1617" s="103"/>
      <c r="G1617" s="11"/>
      <c r="H1617" s="247"/>
      <c r="I1617" s="11"/>
      <c r="J1617" s="11"/>
      <c r="K1617" s="11"/>
      <c r="L1617" s="11"/>
      <c r="M1617" s="3"/>
    </row>
    <row r="1618" spans="1:13" s="55" customFormat="1" x14ac:dyDescent="0.25">
      <c r="A1618" s="12"/>
      <c r="B1618" s="12"/>
      <c r="C1618" s="12"/>
      <c r="D1618" s="95"/>
      <c r="E1618" s="12"/>
      <c r="F1618" s="103"/>
      <c r="G1618" s="11"/>
      <c r="H1618" s="247"/>
      <c r="I1618" s="11"/>
      <c r="J1618" s="11"/>
      <c r="K1618" s="11"/>
      <c r="L1618" s="11"/>
      <c r="M1618" s="3"/>
    </row>
    <row r="1619" spans="1:13" s="55" customFormat="1" x14ac:dyDescent="0.25">
      <c r="A1619" s="12"/>
      <c r="B1619" s="12"/>
      <c r="C1619" s="12"/>
      <c r="D1619" s="95"/>
      <c r="E1619" s="12"/>
      <c r="F1619" s="103"/>
      <c r="G1619" s="11"/>
      <c r="H1619" s="247"/>
      <c r="I1619" s="11"/>
      <c r="J1619" s="11"/>
      <c r="K1619" s="11"/>
      <c r="L1619" s="11"/>
      <c r="M1619" s="3"/>
    </row>
    <row r="1620" spans="1:13" s="55" customFormat="1" x14ac:dyDescent="0.25">
      <c r="A1620" s="12"/>
      <c r="B1620" s="12"/>
      <c r="C1620" s="12"/>
      <c r="D1620" s="95"/>
      <c r="E1620" s="12"/>
      <c r="F1620" s="103"/>
      <c r="G1620" s="11"/>
      <c r="H1620" s="247"/>
      <c r="I1620" s="11"/>
      <c r="J1620" s="11"/>
      <c r="K1620" s="11"/>
      <c r="L1620" s="11"/>
      <c r="M1620" s="3"/>
    </row>
    <row r="1621" spans="1:13" s="55" customFormat="1" x14ac:dyDescent="0.25">
      <c r="A1621" s="12"/>
      <c r="B1621" s="12"/>
      <c r="C1621" s="12"/>
      <c r="D1621" s="95"/>
      <c r="E1621" s="12"/>
      <c r="F1621" s="103"/>
      <c r="G1621" s="11"/>
      <c r="H1621" s="247"/>
      <c r="I1621" s="11"/>
      <c r="J1621" s="11"/>
      <c r="K1621" s="11"/>
      <c r="L1621" s="11"/>
      <c r="M1621" s="3"/>
    </row>
    <row r="1622" spans="1:13" s="55" customFormat="1" x14ac:dyDescent="0.25">
      <c r="A1622" s="12"/>
      <c r="B1622" s="12"/>
      <c r="C1622" s="12"/>
      <c r="D1622" s="95"/>
      <c r="E1622" s="12"/>
      <c r="F1622" s="103"/>
      <c r="G1622" s="11"/>
      <c r="H1622" s="247"/>
      <c r="I1622" s="11"/>
      <c r="J1622" s="11"/>
      <c r="K1622" s="11"/>
      <c r="L1622" s="11"/>
      <c r="M1622" s="3"/>
    </row>
    <row r="1623" spans="1:13" s="55" customFormat="1" x14ac:dyDescent="0.25">
      <c r="A1623" s="12"/>
      <c r="B1623" s="12"/>
      <c r="C1623" s="12"/>
      <c r="D1623" s="95"/>
      <c r="E1623" s="12"/>
      <c r="F1623" s="103"/>
      <c r="G1623" s="11"/>
      <c r="H1623" s="247"/>
      <c r="I1623" s="11"/>
      <c r="J1623" s="11"/>
      <c r="K1623" s="11"/>
      <c r="L1623" s="11"/>
      <c r="M1623" s="3"/>
    </row>
    <row r="1624" spans="1:13" s="55" customFormat="1" x14ac:dyDescent="0.25">
      <c r="A1624" s="12"/>
      <c r="B1624" s="12"/>
      <c r="C1624" s="12"/>
      <c r="D1624" s="95"/>
      <c r="E1624" s="12"/>
      <c r="F1624" s="103"/>
      <c r="G1624" s="11"/>
      <c r="H1624" s="247"/>
      <c r="I1624" s="11"/>
      <c r="J1624" s="11"/>
      <c r="K1624" s="11"/>
      <c r="L1624" s="11"/>
      <c r="M1624" s="3"/>
    </row>
    <row r="1625" spans="1:13" s="55" customFormat="1" x14ac:dyDescent="0.25">
      <c r="A1625" s="12"/>
      <c r="B1625" s="12"/>
      <c r="C1625" s="12"/>
      <c r="D1625" s="95"/>
      <c r="E1625" s="12"/>
      <c r="F1625" s="103"/>
      <c r="G1625" s="11"/>
      <c r="H1625" s="247"/>
      <c r="I1625" s="11"/>
      <c r="J1625" s="11"/>
      <c r="K1625" s="11"/>
      <c r="L1625" s="11"/>
      <c r="M1625" s="3"/>
    </row>
    <row r="1626" spans="1:13" s="55" customFormat="1" x14ac:dyDescent="0.25">
      <c r="A1626" s="12"/>
      <c r="B1626" s="12"/>
      <c r="C1626" s="12"/>
      <c r="D1626" s="95"/>
      <c r="E1626" s="12"/>
      <c r="F1626" s="103"/>
      <c r="G1626" s="11"/>
      <c r="H1626" s="247"/>
      <c r="I1626" s="11"/>
      <c r="J1626" s="11"/>
      <c r="K1626" s="11"/>
      <c r="L1626" s="11"/>
      <c r="M1626" s="3"/>
    </row>
    <row r="1627" spans="1:13" s="55" customFormat="1" x14ac:dyDescent="0.25">
      <c r="A1627" s="12"/>
      <c r="B1627" s="12"/>
      <c r="C1627" s="12"/>
      <c r="D1627" s="95"/>
      <c r="E1627" s="12"/>
      <c r="F1627" s="103"/>
      <c r="G1627" s="11"/>
      <c r="H1627" s="247"/>
      <c r="I1627" s="11"/>
      <c r="J1627" s="11"/>
      <c r="K1627" s="11"/>
      <c r="L1627" s="11"/>
      <c r="M1627" s="3"/>
    </row>
    <row r="1628" spans="1:13" s="55" customFormat="1" x14ac:dyDescent="0.25">
      <c r="A1628" s="12"/>
      <c r="B1628" s="12"/>
      <c r="C1628" s="12"/>
      <c r="D1628" s="95"/>
      <c r="E1628" s="12"/>
      <c r="F1628" s="103"/>
      <c r="G1628" s="11"/>
      <c r="H1628" s="247"/>
      <c r="I1628" s="11"/>
      <c r="J1628" s="11"/>
      <c r="K1628" s="11"/>
      <c r="L1628" s="11"/>
      <c r="M1628" s="3"/>
    </row>
    <row r="1629" spans="1:13" s="55" customFormat="1" x14ac:dyDescent="0.25">
      <c r="A1629" s="12"/>
      <c r="B1629" s="12"/>
      <c r="C1629" s="12"/>
      <c r="D1629" s="95"/>
      <c r="E1629" s="12"/>
      <c r="F1629" s="103"/>
      <c r="G1629" s="11"/>
      <c r="H1629" s="247"/>
      <c r="I1629" s="11"/>
      <c r="J1629" s="11"/>
      <c r="K1629" s="11"/>
      <c r="L1629" s="11"/>
      <c r="M1629" s="3"/>
    </row>
    <row r="1630" spans="1:13" s="55" customFormat="1" x14ac:dyDescent="0.25">
      <c r="A1630" s="12"/>
      <c r="B1630" s="12"/>
      <c r="C1630" s="12"/>
      <c r="D1630" s="95"/>
      <c r="E1630" s="12"/>
      <c r="F1630" s="103"/>
      <c r="G1630" s="11"/>
      <c r="H1630" s="247"/>
      <c r="I1630" s="11"/>
      <c r="J1630" s="11"/>
      <c r="K1630" s="11"/>
      <c r="L1630" s="11"/>
      <c r="M1630" s="3"/>
    </row>
    <row r="1631" spans="1:13" s="55" customFormat="1" x14ac:dyDescent="0.25">
      <c r="A1631" s="12"/>
      <c r="B1631" s="12"/>
      <c r="C1631" s="12"/>
      <c r="D1631" s="95"/>
      <c r="E1631" s="12"/>
      <c r="F1631" s="103"/>
      <c r="G1631" s="11"/>
      <c r="H1631" s="247"/>
      <c r="I1631" s="11"/>
      <c r="J1631" s="11"/>
      <c r="K1631" s="11"/>
      <c r="L1631" s="11"/>
      <c r="M1631" s="3"/>
    </row>
    <row r="1632" spans="1:13" s="55" customFormat="1" x14ac:dyDescent="0.25">
      <c r="A1632" s="12"/>
      <c r="B1632" s="12"/>
      <c r="C1632" s="12"/>
      <c r="D1632" s="95"/>
      <c r="E1632" s="12"/>
      <c r="F1632" s="103"/>
      <c r="G1632" s="11"/>
      <c r="H1632" s="247"/>
      <c r="I1632" s="11"/>
      <c r="J1632" s="11"/>
      <c r="K1632" s="11"/>
      <c r="L1632" s="11"/>
      <c r="M1632" s="3"/>
    </row>
    <row r="1633" spans="1:13" s="55" customFormat="1" x14ac:dyDescent="0.25">
      <c r="A1633" s="12"/>
      <c r="B1633" s="12"/>
      <c r="C1633" s="12"/>
      <c r="D1633" s="95"/>
      <c r="E1633" s="12"/>
      <c r="F1633" s="103"/>
      <c r="G1633" s="11"/>
      <c r="H1633" s="247"/>
      <c r="I1633" s="11"/>
      <c r="J1633" s="11"/>
      <c r="K1633" s="11"/>
      <c r="L1633" s="11"/>
      <c r="M1633" s="3"/>
    </row>
    <row r="1634" spans="1:13" s="55" customFormat="1" x14ac:dyDescent="0.25">
      <c r="A1634" s="12"/>
      <c r="B1634" s="12"/>
      <c r="C1634" s="12"/>
      <c r="D1634" s="95"/>
      <c r="E1634" s="12"/>
      <c r="F1634" s="103"/>
      <c r="G1634" s="11"/>
      <c r="H1634" s="247"/>
      <c r="I1634" s="11"/>
      <c r="J1634" s="11"/>
      <c r="K1634" s="11"/>
      <c r="L1634" s="11"/>
      <c r="M1634" s="3"/>
    </row>
    <row r="1635" spans="1:13" s="55" customFormat="1" x14ac:dyDescent="0.25">
      <c r="A1635" s="12"/>
      <c r="B1635" s="12"/>
      <c r="C1635" s="12"/>
      <c r="D1635" s="95"/>
      <c r="E1635" s="12"/>
      <c r="F1635" s="103"/>
      <c r="G1635" s="11"/>
      <c r="H1635" s="247"/>
      <c r="I1635" s="11"/>
      <c r="J1635" s="11"/>
      <c r="K1635" s="11"/>
      <c r="L1635" s="11"/>
      <c r="M1635" s="3"/>
    </row>
    <row r="1636" spans="1:13" s="55" customFormat="1" x14ac:dyDescent="0.25">
      <c r="A1636" s="12"/>
      <c r="B1636" s="12"/>
      <c r="C1636" s="12"/>
      <c r="D1636" s="95"/>
      <c r="E1636" s="12"/>
      <c r="F1636" s="103"/>
      <c r="G1636" s="11"/>
      <c r="H1636" s="247"/>
      <c r="I1636" s="11"/>
      <c r="J1636" s="11"/>
      <c r="K1636" s="11"/>
      <c r="L1636" s="11"/>
      <c r="M1636" s="3"/>
    </row>
    <row r="1637" spans="1:13" s="55" customFormat="1" x14ac:dyDescent="0.25">
      <c r="A1637" s="12"/>
      <c r="B1637" s="12"/>
      <c r="C1637" s="12"/>
      <c r="D1637" s="95"/>
      <c r="E1637" s="12"/>
      <c r="F1637" s="103"/>
      <c r="G1637" s="11"/>
      <c r="H1637" s="247"/>
      <c r="I1637" s="11"/>
      <c r="J1637" s="11"/>
      <c r="K1637" s="11"/>
      <c r="L1637" s="11"/>
      <c r="M1637" s="3"/>
    </row>
    <row r="1638" spans="1:13" s="55" customFormat="1" x14ac:dyDescent="0.25">
      <c r="A1638" s="12"/>
      <c r="B1638" s="12"/>
      <c r="C1638" s="12"/>
      <c r="D1638" s="95"/>
      <c r="E1638" s="12"/>
      <c r="F1638" s="103"/>
      <c r="G1638" s="11"/>
      <c r="H1638" s="247"/>
      <c r="I1638" s="11"/>
      <c r="J1638" s="11"/>
      <c r="K1638" s="11"/>
      <c r="L1638" s="11"/>
      <c r="M1638" s="3"/>
    </row>
    <row r="1639" spans="1:13" s="55" customFormat="1" x14ac:dyDescent="0.25">
      <c r="A1639" s="12"/>
      <c r="B1639" s="12"/>
      <c r="C1639" s="12"/>
      <c r="D1639" s="95"/>
      <c r="E1639" s="12"/>
      <c r="F1639" s="103"/>
      <c r="G1639" s="11"/>
      <c r="H1639" s="247"/>
      <c r="I1639" s="11"/>
      <c r="J1639" s="11"/>
      <c r="K1639" s="11"/>
      <c r="L1639" s="11"/>
      <c r="M1639" s="3"/>
    </row>
    <row r="1640" spans="1:13" s="55" customFormat="1" x14ac:dyDescent="0.25">
      <c r="A1640" s="12"/>
      <c r="B1640" s="12"/>
      <c r="C1640" s="12"/>
      <c r="D1640" s="95"/>
      <c r="E1640" s="12"/>
      <c r="F1640" s="103"/>
      <c r="G1640" s="11"/>
      <c r="H1640" s="247"/>
      <c r="I1640" s="11"/>
      <c r="J1640" s="11"/>
      <c r="K1640" s="11"/>
      <c r="L1640" s="11"/>
      <c r="M1640" s="3"/>
    </row>
    <row r="1641" spans="1:13" s="55" customFormat="1" x14ac:dyDescent="0.25">
      <c r="A1641" s="12"/>
      <c r="B1641" s="12"/>
      <c r="C1641" s="12"/>
      <c r="D1641" s="95"/>
      <c r="E1641" s="12"/>
      <c r="F1641" s="103"/>
      <c r="G1641" s="11"/>
      <c r="H1641" s="247"/>
      <c r="I1641" s="11"/>
      <c r="J1641" s="11"/>
      <c r="K1641" s="11"/>
      <c r="L1641" s="11"/>
      <c r="M1641" s="3"/>
    </row>
    <row r="1642" spans="1:13" s="55" customFormat="1" x14ac:dyDescent="0.25">
      <c r="A1642" s="12"/>
      <c r="B1642" s="12"/>
      <c r="C1642" s="12"/>
      <c r="D1642" s="95"/>
      <c r="E1642" s="12"/>
      <c r="F1642" s="103"/>
      <c r="G1642" s="11"/>
      <c r="H1642" s="247"/>
      <c r="I1642" s="11"/>
      <c r="J1642" s="11"/>
      <c r="K1642" s="11"/>
      <c r="L1642" s="11"/>
      <c r="M1642" s="3"/>
    </row>
    <row r="1643" spans="1:13" s="55" customFormat="1" x14ac:dyDescent="0.25">
      <c r="A1643" s="12"/>
      <c r="B1643" s="12"/>
      <c r="C1643" s="12"/>
      <c r="D1643" s="95"/>
      <c r="E1643" s="12"/>
      <c r="F1643" s="103"/>
      <c r="G1643" s="11"/>
      <c r="H1643" s="247"/>
      <c r="I1643" s="11"/>
      <c r="J1643" s="11"/>
      <c r="K1643" s="11"/>
      <c r="L1643" s="11"/>
      <c r="M1643" s="3"/>
    </row>
    <row r="1644" spans="1:13" s="55" customFormat="1" x14ac:dyDescent="0.25">
      <c r="A1644" s="12"/>
      <c r="B1644" s="12"/>
      <c r="C1644" s="12"/>
      <c r="D1644" s="95"/>
      <c r="E1644" s="12"/>
      <c r="F1644" s="103"/>
      <c r="G1644" s="11"/>
      <c r="H1644" s="247"/>
      <c r="I1644" s="11"/>
      <c r="J1644" s="11"/>
      <c r="K1644" s="11"/>
      <c r="L1644" s="11"/>
      <c r="M1644" s="3"/>
    </row>
    <row r="1645" spans="1:13" s="55" customFormat="1" x14ac:dyDescent="0.25">
      <c r="A1645" s="12"/>
      <c r="B1645" s="12"/>
      <c r="C1645" s="12"/>
      <c r="D1645" s="95"/>
      <c r="E1645" s="12"/>
      <c r="F1645" s="103"/>
      <c r="G1645" s="11"/>
      <c r="H1645" s="247"/>
      <c r="I1645" s="11"/>
      <c r="J1645" s="11"/>
      <c r="K1645" s="11"/>
      <c r="L1645" s="11"/>
      <c r="M1645" s="3"/>
    </row>
    <row r="1646" spans="1:13" s="55" customFormat="1" x14ac:dyDescent="0.25">
      <c r="A1646" s="12"/>
      <c r="B1646" s="12"/>
      <c r="C1646" s="12"/>
      <c r="D1646" s="95"/>
      <c r="E1646" s="12"/>
      <c r="F1646" s="103"/>
      <c r="G1646" s="11"/>
      <c r="H1646" s="247"/>
      <c r="I1646" s="11"/>
      <c r="J1646" s="11"/>
      <c r="K1646" s="11"/>
      <c r="L1646" s="11"/>
      <c r="M1646" s="3"/>
    </row>
    <row r="1647" spans="1:13" s="55" customFormat="1" x14ac:dyDescent="0.25">
      <c r="A1647" s="12"/>
      <c r="B1647" s="12"/>
      <c r="C1647" s="12"/>
      <c r="D1647" s="95"/>
      <c r="E1647" s="12"/>
      <c r="F1647" s="103"/>
      <c r="G1647" s="11"/>
      <c r="H1647" s="247"/>
      <c r="I1647" s="11"/>
      <c r="J1647" s="11"/>
      <c r="K1647" s="11"/>
      <c r="L1647" s="11"/>
      <c r="M1647" s="3"/>
    </row>
    <row r="1648" spans="1:13" s="55" customFormat="1" x14ac:dyDescent="0.25">
      <c r="A1648" s="12"/>
      <c r="B1648" s="12"/>
      <c r="C1648" s="12"/>
      <c r="D1648" s="95"/>
      <c r="E1648" s="12"/>
      <c r="F1648" s="103"/>
      <c r="G1648" s="11"/>
      <c r="H1648" s="247"/>
      <c r="I1648" s="11"/>
      <c r="J1648" s="11"/>
      <c r="K1648" s="11"/>
      <c r="L1648" s="11"/>
      <c r="M1648" s="3"/>
    </row>
    <row r="1649" spans="1:13" s="55" customFormat="1" x14ac:dyDescent="0.25">
      <c r="A1649" s="12"/>
      <c r="B1649" s="12"/>
      <c r="C1649" s="12"/>
      <c r="D1649" s="95"/>
      <c r="E1649" s="12"/>
      <c r="F1649" s="103"/>
      <c r="G1649" s="11"/>
      <c r="H1649" s="247"/>
      <c r="I1649" s="11"/>
      <c r="J1649" s="11"/>
      <c r="K1649" s="11"/>
      <c r="L1649" s="11"/>
      <c r="M1649" s="3"/>
    </row>
    <row r="1650" spans="1:13" s="55" customFormat="1" x14ac:dyDescent="0.25">
      <c r="A1650" s="12"/>
      <c r="B1650" s="12"/>
      <c r="C1650" s="12"/>
      <c r="D1650" s="95"/>
      <c r="E1650" s="12"/>
      <c r="F1650" s="103"/>
      <c r="G1650" s="11"/>
      <c r="H1650" s="247"/>
      <c r="I1650" s="11"/>
      <c r="J1650" s="11"/>
      <c r="K1650" s="11"/>
      <c r="L1650" s="11"/>
      <c r="M1650" s="3"/>
    </row>
    <row r="1651" spans="1:13" s="55" customFormat="1" x14ac:dyDescent="0.25">
      <c r="A1651" s="12"/>
      <c r="B1651" s="12"/>
      <c r="C1651" s="12"/>
      <c r="D1651" s="95"/>
      <c r="E1651" s="12"/>
      <c r="F1651" s="103"/>
      <c r="G1651" s="11"/>
      <c r="H1651" s="247"/>
      <c r="I1651" s="11"/>
      <c r="J1651" s="11"/>
      <c r="K1651" s="11"/>
      <c r="L1651" s="11"/>
      <c r="M1651" s="3"/>
    </row>
    <row r="1652" spans="1:13" s="55" customFormat="1" x14ac:dyDescent="0.25">
      <c r="A1652" s="12"/>
      <c r="B1652" s="12"/>
      <c r="C1652" s="12"/>
      <c r="D1652" s="95"/>
      <c r="E1652" s="12"/>
      <c r="F1652" s="103"/>
      <c r="G1652" s="11"/>
      <c r="H1652" s="247"/>
      <c r="I1652" s="11"/>
      <c r="J1652" s="11"/>
      <c r="K1652" s="11"/>
      <c r="L1652" s="11"/>
      <c r="M1652" s="3"/>
    </row>
    <row r="1653" spans="1:13" s="55" customFormat="1" x14ac:dyDescent="0.25">
      <c r="A1653" s="12"/>
      <c r="B1653" s="12"/>
      <c r="C1653" s="12"/>
      <c r="D1653" s="95"/>
      <c r="E1653" s="12"/>
      <c r="F1653" s="103"/>
      <c r="G1653" s="11"/>
      <c r="H1653" s="247"/>
      <c r="I1653" s="11"/>
      <c r="J1653" s="11"/>
      <c r="K1653" s="11"/>
      <c r="L1653" s="11"/>
      <c r="M1653" s="3"/>
    </row>
    <row r="1654" spans="1:13" s="55" customFormat="1" x14ac:dyDescent="0.25">
      <c r="A1654" s="12"/>
      <c r="B1654" s="12"/>
      <c r="C1654" s="12"/>
      <c r="D1654" s="95"/>
      <c r="E1654" s="12"/>
      <c r="F1654" s="103"/>
      <c r="G1654" s="11"/>
      <c r="H1654" s="247"/>
      <c r="I1654" s="11"/>
      <c r="J1654" s="11"/>
      <c r="K1654" s="11"/>
      <c r="L1654" s="11"/>
      <c r="M1654" s="3"/>
    </row>
    <row r="1655" spans="1:13" s="55" customFormat="1" x14ac:dyDescent="0.25">
      <c r="A1655" s="12"/>
      <c r="B1655" s="12"/>
      <c r="C1655" s="12"/>
      <c r="D1655" s="95"/>
      <c r="E1655" s="12"/>
      <c r="F1655" s="103"/>
      <c r="G1655" s="11"/>
      <c r="H1655" s="247"/>
      <c r="I1655" s="11"/>
      <c r="J1655" s="11"/>
      <c r="K1655" s="11"/>
      <c r="L1655" s="11"/>
      <c r="M1655" s="3"/>
    </row>
    <row r="1656" spans="1:13" s="55" customFormat="1" x14ac:dyDescent="0.25">
      <c r="A1656" s="12"/>
      <c r="B1656" s="12"/>
      <c r="C1656" s="12"/>
      <c r="D1656" s="95"/>
      <c r="E1656" s="12"/>
      <c r="F1656" s="103"/>
      <c r="G1656" s="11"/>
      <c r="H1656" s="247"/>
      <c r="I1656" s="11"/>
      <c r="J1656" s="11"/>
      <c r="K1656" s="11"/>
      <c r="L1656" s="11"/>
      <c r="M1656" s="3"/>
    </row>
    <row r="1657" spans="1:13" s="55" customFormat="1" x14ac:dyDescent="0.25">
      <c r="A1657" s="12"/>
      <c r="B1657" s="12"/>
      <c r="C1657" s="12"/>
      <c r="D1657" s="95"/>
      <c r="E1657" s="12"/>
      <c r="F1657" s="103"/>
      <c r="G1657" s="11"/>
      <c r="H1657" s="247"/>
      <c r="I1657" s="11"/>
      <c r="J1657" s="11"/>
      <c r="K1657" s="11"/>
      <c r="L1657" s="11"/>
      <c r="M1657" s="3"/>
    </row>
    <row r="1658" spans="1:13" s="55" customFormat="1" x14ac:dyDescent="0.25">
      <c r="A1658" s="12"/>
      <c r="B1658" s="12"/>
      <c r="C1658" s="12"/>
      <c r="D1658" s="95"/>
      <c r="E1658" s="12"/>
      <c r="F1658" s="103"/>
      <c r="G1658" s="11"/>
      <c r="H1658" s="247"/>
      <c r="I1658" s="11"/>
      <c r="J1658" s="11"/>
      <c r="K1658" s="11"/>
      <c r="L1658" s="11"/>
      <c r="M1658" s="3"/>
    </row>
    <row r="1659" spans="1:13" s="55" customFormat="1" x14ac:dyDescent="0.25">
      <c r="A1659" s="12"/>
      <c r="B1659" s="12"/>
      <c r="C1659" s="12"/>
      <c r="D1659" s="95"/>
      <c r="E1659" s="12"/>
      <c r="F1659" s="103"/>
      <c r="G1659" s="11"/>
      <c r="H1659" s="247"/>
      <c r="I1659" s="11"/>
      <c r="J1659" s="11"/>
      <c r="K1659" s="11"/>
      <c r="L1659" s="11"/>
      <c r="M1659" s="3"/>
    </row>
    <row r="1660" spans="1:13" s="55" customFormat="1" x14ac:dyDescent="0.25">
      <c r="A1660" s="12"/>
      <c r="B1660" s="12"/>
      <c r="C1660" s="12"/>
      <c r="D1660" s="95"/>
      <c r="E1660" s="12"/>
      <c r="F1660" s="103"/>
      <c r="G1660" s="11"/>
      <c r="H1660" s="247"/>
      <c r="I1660" s="11"/>
      <c r="J1660" s="11"/>
      <c r="K1660" s="11"/>
      <c r="L1660" s="11"/>
      <c r="M1660" s="3"/>
    </row>
    <row r="1661" spans="1:13" s="55" customFormat="1" x14ac:dyDescent="0.25">
      <c r="A1661" s="12"/>
      <c r="B1661" s="12"/>
      <c r="C1661" s="12"/>
      <c r="D1661" s="95"/>
      <c r="E1661" s="12"/>
      <c r="F1661" s="103"/>
      <c r="G1661" s="11"/>
      <c r="H1661" s="247"/>
      <c r="I1661" s="11"/>
      <c r="J1661" s="11"/>
      <c r="K1661" s="11"/>
      <c r="L1661" s="11"/>
      <c r="M1661" s="3"/>
    </row>
    <row r="1662" spans="1:13" s="55" customFormat="1" x14ac:dyDescent="0.25">
      <c r="A1662" s="12"/>
      <c r="B1662" s="12"/>
      <c r="C1662" s="12"/>
      <c r="D1662" s="95"/>
      <c r="E1662" s="12"/>
      <c r="F1662" s="103"/>
      <c r="G1662" s="11"/>
      <c r="H1662" s="247"/>
      <c r="I1662" s="11"/>
      <c r="J1662" s="11"/>
      <c r="K1662" s="11"/>
      <c r="L1662" s="11"/>
      <c r="M1662" s="3"/>
    </row>
    <row r="1663" spans="1:13" s="55" customFormat="1" x14ac:dyDescent="0.25">
      <c r="A1663" s="12"/>
      <c r="B1663" s="12"/>
      <c r="C1663" s="12"/>
      <c r="D1663" s="95"/>
      <c r="E1663" s="12"/>
      <c r="F1663" s="103"/>
      <c r="G1663" s="11"/>
      <c r="H1663" s="247"/>
      <c r="I1663" s="11"/>
      <c r="J1663" s="11"/>
      <c r="K1663" s="11"/>
      <c r="L1663" s="11"/>
      <c r="M1663" s="3"/>
    </row>
    <row r="1664" spans="1:13" s="55" customFormat="1" x14ac:dyDescent="0.25">
      <c r="A1664" s="12"/>
      <c r="B1664" s="12"/>
      <c r="C1664" s="12"/>
      <c r="D1664" s="95"/>
      <c r="E1664" s="12"/>
      <c r="F1664" s="103"/>
      <c r="G1664" s="11"/>
      <c r="H1664" s="247"/>
      <c r="I1664" s="11"/>
      <c r="J1664" s="11"/>
      <c r="K1664" s="11"/>
      <c r="L1664" s="11"/>
      <c r="M1664" s="3"/>
    </row>
    <row r="1665" spans="1:13" s="55" customFormat="1" x14ac:dyDescent="0.25">
      <c r="A1665" s="12"/>
      <c r="B1665" s="12"/>
      <c r="C1665" s="12"/>
      <c r="D1665" s="95"/>
      <c r="E1665" s="12"/>
      <c r="F1665" s="103"/>
      <c r="G1665" s="11"/>
      <c r="H1665" s="247"/>
      <c r="I1665" s="11"/>
      <c r="J1665" s="11"/>
      <c r="K1665" s="11"/>
      <c r="L1665" s="11"/>
      <c r="M1665" s="3"/>
    </row>
    <row r="1666" spans="1:13" s="55" customFormat="1" x14ac:dyDescent="0.25">
      <c r="A1666" s="12"/>
      <c r="B1666" s="12"/>
      <c r="C1666" s="12"/>
      <c r="D1666" s="95"/>
      <c r="E1666" s="12"/>
      <c r="F1666" s="103"/>
      <c r="G1666" s="11"/>
      <c r="H1666" s="247"/>
      <c r="I1666" s="11"/>
      <c r="J1666" s="11"/>
      <c r="K1666" s="11"/>
      <c r="L1666" s="11"/>
      <c r="M1666" s="3"/>
    </row>
    <row r="1667" spans="1:13" s="55" customFormat="1" x14ac:dyDescent="0.25">
      <c r="A1667" s="12"/>
      <c r="B1667" s="12"/>
      <c r="C1667" s="12"/>
      <c r="D1667" s="95"/>
      <c r="E1667" s="12"/>
      <c r="F1667" s="103"/>
      <c r="G1667" s="11"/>
      <c r="H1667" s="247"/>
      <c r="I1667" s="11"/>
      <c r="J1667" s="11"/>
      <c r="K1667" s="11"/>
      <c r="L1667" s="11"/>
      <c r="M1667" s="3"/>
    </row>
    <row r="1668" spans="1:13" s="55" customFormat="1" x14ac:dyDescent="0.25">
      <c r="A1668" s="12"/>
      <c r="B1668" s="12"/>
      <c r="C1668" s="12"/>
      <c r="D1668" s="95"/>
      <c r="E1668" s="12"/>
      <c r="F1668" s="103"/>
      <c r="G1668" s="11"/>
      <c r="H1668" s="247"/>
      <c r="I1668" s="11"/>
      <c r="J1668" s="11"/>
      <c r="K1668" s="11"/>
      <c r="L1668" s="11"/>
      <c r="M1668" s="3"/>
    </row>
    <row r="1669" spans="1:13" s="55" customFormat="1" x14ac:dyDescent="0.25">
      <c r="A1669" s="12"/>
      <c r="B1669" s="12"/>
      <c r="C1669" s="12"/>
      <c r="D1669" s="95"/>
      <c r="E1669" s="12"/>
      <c r="F1669" s="103"/>
      <c r="G1669" s="11"/>
      <c r="H1669" s="247"/>
      <c r="I1669" s="11"/>
      <c r="J1669" s="11"/>
      <c r="K1669" s="11"/>
      <c r="L1669" s="11"/>
      <c r="M1669" s="3"/>
    </row>
    <row r="1670" spans="1:13" s="55" customFormat="1" x14ac:dyDescent="0.25">
      <c r="A1670" s="12"/>
      <c r="B1670" s="12"/>
      <c r="C1670" s="12"/>
      <c r="D1670" s="95"/>
      <c r="E1670" s="12"/>
      <c r="F1670" s="103"/>
      <c r="G1670" s="11"/>
      <c r="H1670" s="247"/>
      <c r="I1670" s="11"/>
      <c r="J1670" s="11"/>
      <c r="K1670" s="11"/>
      <c r="L1670" s="11"/>
      <c r="M1670" s="3"/>
    </row>
    <row r="1671" spans="1:13" s="55" customFormat="1" x14ac:dyDescent="0.25">
      <c r="A1671" s="12"/>
      <c r="B1671" s="12"/>
      <c r="C1671" s="12"/>
      <c r="D1671" s="95"/>
      <c r="E1671" s="12"/>
      <c r="F1671" s="103"/>
      <c r="G1671" s="11"/>
      <c r="H1671" s="247"/>
      <c r="I1671" s="11"/>
      <c r="J1671" s="11"/>
      <c r="K1671" s="11"/>
      <c r="L1671" s="11"/>
      <c r="M1671" s="3"/>
    </row>
    <row r="1672" spans="1:13" s="55" customFormat="1" x14ac:dyDescent="0.25">
      <c r="A1672" s="12"/>
      <c r="B1672" s="12"/>
      <c r="C1672" s="12"/>
      <c r="D1672" s="95"/>
      <c r="E1672" s="12"/>
      <c r="F1672" s="103"/>
      <c r="G1672" s="11"/>
      <c r="H1672" s="247"/>
      <c r="I1672" s="11"/>
      <c r="J1672" s="11"/>
      <c r="K1672" s="11"/>
      <c r="L1672" s="11"/>
      <c r="M1672" s="3"/>
    </row>
    <row r="1673" spans="1:13" s="55" customFormat="1" x14ac:dyDescent="0.25">
      <c r="A1673" s="12"/>
      <c r="B1673" s="12"/>
      <c r="C1673" s="12"/>
      <c r="D1673" s="95"/>
      <c r="E1673" s="12"/>
      <c r="F1673" s="103"/>
      <c r="G1673" s="11"/>
      <c r="H1673" s="247"/>
      <c r="I1673" s="11"/>
      <c r="J1673" s="11"/>
      <c r="K1673" s="11"/>
      <c r="L1673" s="11"/>
      <c r="M1673" s="3"/>
    </row>
    <row r="1674" spans="1:13" s="55" customFormat="1" x14ac:dyDescent="0.25">
      <c r="A1674" s="12"/>
      <c r="B1674" s="12"/>
      <c r="C1674" s="12"/>
      <c r="D1674" s="95"/>
      <c r="E1674" s="12"/>
      <c r="F1674" s="103"/>
      <c r="G1674" s="11"/>
      <c r="H1674" s="247"/>
      <c r="I1674" s="11"/>
      <c r="J1674" s="11"/>
      <c r="K1674" s="11"/>
      <c r="L1674" s="11"/>
      <c r="M1674" s="3"/>
    </row>
    <row r="1675" spans="1:13" s="55" customFormat="1" x14ac:dyDescent="0.25">
      <c r="A1675" s="12"/>
      <c r="B1675" s="12"/>
      <c r="C1675" s="12"/>
      <c r="D1675" s="95"/>
      <c r="E1675" s="12"/>
      <c r="F1675" s="103"/>
      <c r="G1675" s="11"/>
      <c r="H1675" s="247"/>
      <c r="I1675" s="11"/>
      <c r="J1675" s="11"/>
      <c r="K1675" s="11"/>
      <c r="L1675" s="11"/>
      <c r="M1675" s="3"/>
    </row>
    <row r="1676" spans="1:13" s="55" customFormat="1" x14ac:dyDescent="0.25">
      <c r="A1676" s="12"/>
      <c r="B1676" s="12"/>
      <c r="C1676" s="12"/>
      <c r="D1676" s="95"/>
      <c r="E1676" s="12"/>
      <c r="F1676" s="103"/>
      <c r="G1676" s="11"/>
      <c r="H1676" s="247"/>
      <c r="I1676" s="11"/>
      <c r="J1676" s="11"/>
      <c r="K1676" s="11"/>
      <c r="L1676" s="11"/>
      <c r="M1676" s="3"/>
    </row>
    <row r="1677" spans="1:13" s="55" customFormat="1" x14ac:dyDescent="0.25">
      <c r="A1677" s="12"/>
      <c r="B1677" s="12"/>
      <c r="C1677" s="12"/>
      <c r="D1677" s="95"/>
      <c r="E1677" s="12"/>
      <c r="F1677" s="103"/>
      <c r="G1677" s="11"/>
      <c r="H1677" s="247"/>
      <c r="I1677" s="11"/>
      <c r="J1677" s="11"/>
      <c r="K1677" s="11"/>
      <c r="L1677" s="11"/>
      <c r="M1677" s="3"/>
    </row>
    <row r="1678" spans="1:13" s="55" customFormat="1" x14ac:dyDescent="0.25">
      <c r="A1678" s="12"/>
      <c r="B1678" s="12"/>
      <c r="C1678" s="12"/>
      <c r="D1678" s="95"/>
      <c r="E1678" s="12"/>
      <c r="F1678" s="103"/>
      <c r="G1678" s="11"/>
      <c r="H1678" s="247"/>
      <c r="I1678" s="11"/>
      <c r="J1678" s="11"/>
      <c r="K1678" s="11"/>
      <c r="L1678" s="11"/>
      <c r="M1678" s="3"/>
    </row>
    <row r="1679" spans="1:13" s="55" customFormat="1" x14ac:dyDescent="0.25">
      <c r="A1679" s="12"/>
      <c r="B1679" s="12"/>
      <c r="C1679" s="12"/>
      <c r="D1679" s="95"/>
      <c r="E1679" s="12"/>
      <c r="F1679" s="103"/>
      <c r="G1679" s="11"/>
      <c r="H1679" s="247"/>
      <c r="I1679" s="11"/>
      <c r="J1679" s="11"/>
      <c r="K1679" s="11"/>
      <c r="L1679" s="11"/>
      <c r="M1679" s="3"/>
    </row>
    <row r="1680" spans="1:13" s="55" customFormat="1" x14ac:dyDescent="0.25">
      <c r="A1680" s="12"/>
      <c r="B1680" s="12"/>
      <c r="C1680" s="12"/>
      <c r="D1680" s="95"/>
      <c r="E1680" s="12"/>
      <c r="F1680" s="103"/>
      <c r="G1680" s="11"/>
      <c r="H1680" s="247"/>
      <c r="I1680" s="11"/>
      <c r="J1680" s="11"/>
      <c r="K1680" s="11"/>
      <c r="L1680" s="11"/>
      <c r="M1680" s="3"/>
    </row>
    <row r="1681" spans="1:13" s="55" customFormat="1" x14ac:dyDescent="0.25">
      <c r="A1681" s="12"/>
      <c r="B1681" s="12"/>
      <c r="C1681" s="12"/>
      <c r="D1681" s="95"/>
      <c r="E1681" s="12"/>
      <c r="F1681" s="103"/>
      <c r="G1681" s="11"/>
      <c r="H1681" s="247"/>
      <c r="I1681" s="11"/>
      <c r="J1681" s="11"/>
      <c r="K1681" s="11"/>
      <c r="L1681" s="11"/>
      <c r="M1681" s="3"/>
    </row>
    <row r="1682" spans="1:13" s="55" customFormat="1" x14ac:dyDescent="0.25">
      <c r="A1682" s="12"/>
      <c r="B1682" s="12"/>
      <c r="C1682" s="12"/>
      <c r="D1682" s="95"/>
      <c r="E1682" s="12"/>
      <c r="F1682" s="103"/>
      <c r="G1682" s="11"/>
      <c r="H1682" s="247"/>
      <c r="I1682" s="11"/>
      <c r="J1682" s="11"/>
      <c r="K1682" s="11"/>
      <c r="L1682" s="11"/>
      <c r="M1682" s="3"/>
    </row>
    <row r="1683" spans="1:13" s="55" customFormat="1" x14ac:dyDescent="0.25">
      <c r="A1683" s="12"/>
      <c r="B1683" s="12"/>
      <c r="C1683" s="12"/>
      <c r="D1683" s="95"/>
      <c r="E1683" s="12"/>
      <c r="F1683" s="103"/>
      <c r="G1683" s="11"/>
      <c r="H1683" s="247"/>
      <c r="I1683" s="11"/>
      <c r="J1683" s="11"/>
      <c r="K1683" s="11"/>
      <c r="L1683" s="11"/>
      <c r="M1683" s="3"/>
    </row>
    <row r="1684" spans="1:13" s="55" customFormat="1" x14ac:dyDescent="0.25">
      <c r="A1684" s="12"/>
      <c r="B1684" s="12"/>
      <c r="C1684" s="12"/>
      <c r="D1684" s="95"/>
      <c r="E1684" s="12"/>
      <c r="F1684" s="103"/>
      <c r="G1684" s="11"/>
      <c r="H1684" s="247"/>
      <c r="I1684" s="11"/>
      <c r="J1684" s="11"/>
      <c r="K1684" s="11"/>
      <c r="L1684" s="11"/>
      <c r="M1684" s="3"/>
    </row>
    <row r="1685" spans="1:13" s="55" customFormat="1" x14ac:dyDescent="0.25">
      <c r="A1685" s="12"/>
      <c r="B1685" s="12"/>
      <c r="C1685" s="12"/>
      <c r="D1685" s="95"/>
      <c r="E1685" s="12"/>
      <c r="F1685" s="103"/>
      <c r="G1685" s="11"/>
      <c r="H1685" s="247"/>
      <c r="I1685" s="11"/>
      <c r="J1685" s="11"/>
      <c r="K1685" s="11"/>
      <c r="L1685" s="11"/>
      <c r="M1685" s="3"/>
    </row>
    <row r="1686" spans="1:13" s="55" customFormat="1" x14ac:dyDescent="0.25">
      <c r="A1686" s="12"/>
      <c r="B1686" s="12"/>
      <c r="C1686" s="12"/>
      <c r="D1686" s="95"/>
      <c r="E1686" s="12"/>
      <c r="F1686" s="103"/>
      <c r="G1686" s="11"/>
      <c r="H1686" s="247"/>
      <c r="I1686" s="11"/>
      <c r="J1686" s="11"/>
      <c r="K1686" s="11"/>
      <c r="L1686" s="11"/>
      <c r="M1686" s="3"/>
    </row>
    <row r="1687" spans="1:13" s="55" customFormat="1" x14ac:dyDescent="0.25">
      <c r="A1687" s="12"/>
      <c r="B1687" s="12"/>
      <c r="C1687" s="12"/>
      <c r="D1687" s="95"/>
      <c r="E1687" s="12"/>
      <c r="F1687" s="103"/>
      <c r="G1687" s="11"/>
      <c r="H1687" s="247"/>
      <c r="I1687" s="11"/>
      <c r="J1687" s="11"/>
      <c r="K1687" s="11"/>
      <c r="L1687" s="11"/>
      <c r="M1687" s="3"/>
    </row>
    <row r="1688" spans="1:13" s="55" customFormat="1" x14ac:dyDescent="0.25">
      <c r="A1688" s="12"/>
      <c r="B1688" s="12"/>
      <c r="C1688" s="12"/>
      <c r="D1688" s="95"/>
      <c r="E1688" s="12"/>
      <c r="F1688" s="103"/>
      <c r="G1688" s="11"/>
      <c r="H1688" s="247"/>
      <c r="I1688" s="11"/>
      <c r="J1688" s="11"/>
      <c r="K1688" s="11"/>
      <c r="L1688" s="11"/>
      <c r="M1688" s="3"/>
    </row>
    <row r="1689" spans="1:13" s="55" customFormat="1" x14ac:dyDescent="0.25">
      <c r="A1689" s="12"/>
      <c r="B1689" s="12"/>
      <c r="C1689" s="12"/>
      <c r="D1689" s="95"/>
      <c r="E1689" s="12"/>
      <c r="F1689" s="103"/>
      <c r="G1689" s="11"/>
      <c r="H1689" s="247"/>
      <c r="I1689" s="11"/>
      <c r="J1689" s="11"/>
      <c r="K1689" s="11"/>
      <c r="L1689" s="11"/>
      <c r="M1689" s="3"/>
    </row>
    <row r="1690" spans="1:13" s="55" customFormat="1" x14ac:dyDescent="0.25">
      <c r="A1690" s="12"/>
      <c r="B1690" s="12"/>
      <c r="C1690" s="12"/>
      <c r="D1690" s="95"/>
      <c r="E1690" s="12"/>
      <c r="F1690" s="103"/>
      <c r="G1690" s="11"/>
      <c r="H1690" s="247"/>
      <c r="I1690" s="11"/>
      <c r="J1690" s="11"/>
      <c r="K1690" s="11"/>
      <c r="L1690" s="11"/>
      <c r="M1690" s="3"/>
    </row>
    <row r="1691" spans="1:13" s="55" customFormat="1" x14ac:dyDescent="0.25">
      <c r="A1691" s="12"/>
      <c r="B1691" s="12"/>
      <c r="C1691" s="12"/>
      <c r="D1691" s="95"/>
      <c r="E1691" s="12"/>
      <c r="F1691" s="103"/>
      <c r="G1691" s="11"/>
      <c r="H1691" s="247"/>
      <c r="I1691" s="11"/>
      <c r="J1691" s="11"/>
      <c r="K1691" s="11"/>
      <c r="L1691" s="11"/>
      <c r="M1691" s="3"/>
    </row>
    <row r="1692" spans="1:13" s="55" customFormat="1" x14ac:dyDescent="0.25">
      <c r="A1692" s="12"/>
      <c r="B1692" s="12"/>
      <c r="C1692" s="12"/>
      <c r="D1692" s="95"/>
      <c r="E1692" s="12"/>
      <c r="F1692" s="103"/>
      <c r="G1692" s="11"/>
      <c r="H1692" s="247"/>
      <c r="I1692" s="11"/>
      <c r="J1692" s="11"/>
      <c r="K1692" s="11"/>
      <c r="L1692" s="11"/>
      <c r="M1692" s="3"/>
    </row>
    <row r="1693" spans="1:13" s="55" customFormat="1" x14ac:dyDescent="0.25">
      <c r="A1693" s="12"/>
      <c r="B1693" s="12"/>
      <c r="C1693" s="12"/>
      <c r="D1693" s="95"/>
      <c r="E1693" s="12"/>
      <c r="F1693" s="103"/>
      <c r="G1693" s="11"/>
      <c r="H1693" s="247"/>
      <c r="I1693" s="11"/>
      <c r="J1693" s="11"/>
      <c r="K1693" s="11"/>
      <c r="L1693" s="11"/>
      <c r="M1693" s="3"/>
    </row>
    <row r="1694" spans="1:13" s="55" customFormat="1" x14ac:dyDescent="0.25">
      <c r="A1694" s="12"/>
      <c r="B1694" s="12"/>
      <c r="C1694" s="12"/>
      <c r="D1694" s="95"/>
      <c r="E1694" s="12"/>
      <c r="F1694" s="103"/>
      <c r="G1694" s="11"/>
      <c r="H1694" s="247"/>
      <c r="I1694" s="11"/>
      <c r="J1694" s="11"/>
      <c r="K1694" s="11"/>
      <c r="L1694" s="11"/>
      <c r="M1694" s="3"/>
    </row>
    <row r="1695" spans="1:13" s="55" customFormat="1" x14ac:dyDescent="0.25">
      <c r="A1695" s="12"/>
      <c r="B1695" s="12"/>
      <c r="C1695" s="12"/>
      <c r="D1695" s="95"/>
      <c r="E1695" s="12"/>
      <c r="F1695" s="103"/>
      <c r="G1695" s="11"/>
      <c r="H1695" s="247"/>
      <c r="I1695" s="11"/>
      <c r="J1695" s="11"/>
      <c r="K1695" s="11"/>
      <c r="L1695" s="11"/>
      <c r="M1695" s="3"/>
    </row>
    <row r="1696" spans="1:13" s="55" customFormat="1" x14ac:dyDescent="0.25">
      <c r="A1696" s="12"/>
      <c r="B1696" s="12"/>
      <c r="C1696" s="12"/>
      <c r="D1696" s="95"/>
      <c r="E1696" s="12"/>
      <c r="F1696" s="103"/>
      <c r="G1696" s="11"/>
      <c r="H1696" s="247"/>
      <c r="I1696" s="11"/>
      <c r="J1696" s="11"/>
      <c r="K1696" s="11"/>
      <c r="L1696" s="11"/>
      <c r="M1696" s="3"/>
    </row>
    <row r="1697" spans="1:13" s="55" customFormat="1" x14ac:dyDescent="0.25">
      <c r="A1697" s="12"/>
      <c r="B1697" s="12"/>
      <c r="C1697" s="12"/>
      <c r="D1697" s="95"/>
      <c r="E1697" s="12"/>
      <c r="F1697" s="103"/>
      <c r="G1697" s="11"/>
      <c r="H1697" s="247"/>
      <c r="I1697" s="11"/>
      <c r="J1697" s="11"/>
      <c r="K1697" s="11"/>
      <c r="L1697" s="11"/>
      <c r="M1697" s="3"/>
    </row>
    <row r="1698" spans="1:13" s="55" customFormat="1" x14ac:dyDescent="0.25">
      <c r="A1698" s="12"/>
      <c r="B1698" s="12"/>
      <c r="C1698" s="12"/>
      <c r="D1698" s="95"/>
      <c r="E1698" s="12"/>
      <c r="F1698" s="103"/>
      <c r="G1698" s="11"/>
      <c r="H1698" s="247"/>
      <c r="I1698" s="11"/>
      <c r="J1698" s="11"/>
      <c r="K1698" s="11"/>
      <c r="L1698" s="11"/>
      <c r="M1698" s="3"/>
    </row>
    <row r="1699" spans="1:13" s="55" customFormat="1" x14ac:dyDescent="0.25">
      <c r="A1699" s="12"/>
      <c r="B1699" s="12"/>
      <c r="C1699" s="12"/>
      <c r="D1699" s="95"/>
      <c r="E1699" s="12"/>
      <c r="F1699" s="103"/>
      <c r="G1699" s="11"/>
      <c r="H1699" s="247"/>
      <c r="I1699" s="11"/>
      <c r="J1699" s="11"/>
      <c r="K1699" s="11"/>
      <c r="L1699" s="11"/>
      <c r="M1699" s="3"/>
    </row>
    <row r="1700" spans="1:13" s="55" customFormat="1" x14ac:dyDescent="0.25">
      <c r="A1700" s="12"/>
      <c r="B1700" s="12"/>
      <c r="C1700" s="12"/>
      <c r="D1700" s="95"/>
      <c r="E1700" s="12"/>
      <c r="F1700" s="103"/>
      <c r="G1700" s="11"/>
      <c r="H1700" s="247"/>
      <c r="I1700" s="11"/>
      <c r="J1700" s="11"/>
      <c r="K1700" s="11"/>
      <c r="L1700" s="11"/>
      <c r="M1700" s="3"/>
    </row>
    <row r="1701" spans="1:13" s="55" customFormat="1" x14ac:dyDescent="0.25">
      <c r="A1701" s="12"/>
      <c r="B1701" s="12"/>
      <c r="C1701" s="12"/>
      <c r="D1701" s="95"/>
      <c r="E1701" s="12"/>
      <c r="F1701" s="103"/>
      <c r="G1701" s="11"/>
      <c r="H1701" s="247"/>
      <c r="I1701" s="11"/>
      <c r="J1701" s="11"/>
      <c r="K1701" s="11"/>
      <c r="L1701" s="11"/>
      <c r="M1701" s="3"/>
    </row>
    <row r="1702" spans="1:13" s="55" customFormat="1" x14ac:dyDescent="0.25">
      <c r="A1702" s="12"/>
      <c r="B1702" s="12"/>
      <c r="C1702" s="12"/>
      <c r="D1702" s="95"/>
      <c r="E1702" s="12"/>
      <c r="F1702" s="103"/>
      <c r="G1702" s="11"/>
      <c r="H1702" s="247"/>
      <c r="I1702" s="11"/>
      <c r="J1702" s="11"/>
      <c r="K1702" s="11"/>
      <c r="L1702" s="11"/>
      <c r="M1702" s="3"/>
    </row>
    <row r="1703" spans="1:13" s="55" customFormat="1" x14ac:dyDescent="0.25">
      <c r="A1703" s="12"/>
      <c r="B1703" s="12"/>
      <c r="C1703" s="12"/>
      <c r="D1703" s="95"/>
      <c r="E1703" s="12"/>
      <c r="F1703" s="103"/>
      <c r="G1703" s="11"/>
      <c r="H1703" s="247"/>
      <c r="I1703" s="11"/>
      <c r="J1703" s="11"/>
      <c r="K1703" s="11"/>
      <c r="L1703" s="11"/>
      <c r="M1703" s="3"/>
    </row>
    <row r="1704" spans="1:13" s="55" customFormat="1" x14ac:dyDescent="0.25">
      <c r="A1704" s="12"/>
      <c r="B1704" s="12"/>
      <c r="C1704" s="12"/>
      <c r="D1704" s="95"/>
      <c r="E1704" s="12"/>
      <c r="F1704" s="103"/>
      <c r="G1704" s="11"/>
      <c r="H1704" s="247"/>
      <c r="I1704" s="11"/>
      <c r="J1704" s="11"/>
      <c r="K1704" s="11"/>
      <c r="L1704" s="11"/>
      <c r="M1704" s="3"/>
    </row>
    <row r="1705" spans="1:13" s="55" customFormat="1" x14ac:dyDescent="0.25">
      <c r="A1705" s="12"/>
      <c r="B1705" s="12"/>
      <c r="C1705" s="12"/>
      <c r="D1705" s="95"/>
      <c r="E1705" s="12"/>
      <c r="F1705" s="103"/>
      <c r="G1705" s="11"/>
      <c r="H1705" s="247"/>
      <c r="I1705" s="11"/>
      <c r="J1705" s="11"/>
      <c r="K1705" s="11"/>
      <c r="L1705" s="11"/>
      <c r="M1705" s="3"/>
    </row>
    <row r="1706" spans="1:13" s="55" customFormat="1" x14ac:dyDescent="0.25">
      <c r="A1706" s="12"/>
      <c r="B1706" s="12"/>
      <c r="C1706" s="12"/>
      <c r="D1706" s="95"/>
      <c r="E1706" s="12"/>
      <c r="F1706" s="103"/>
      <c r="G1706" s="11"/>
      <c r="H1706" s="247"/>
      <c r="I1706" s="11"/>
      <c r="J1706" s="11"/>
      <c r="K1706" s="11"/>
      <c r="L1706" s="11"/>
      <c r="M1706" s="3"/>
    </row>
    <row r="1707" spans="1:13" s="55" customFormat="1" x14ac:dyDescent="0.25">
      <c r="A1707" s="12"/>
      <c r="B1707" s="12"/>
      <c r="C1707" s="12"/>
      <c r="D1707" s="95"/>
      <c r="E1707" s="12"/>
      <c r="F1707" s="103"/>
      <c r="G1707" s="11"/>
      <c r="H1707" s="247"/>
      <c r="I1707" s="11"/>
      <c r="J1707" s="11"/>
      <c r="K1707" s="11"/>
      <c r="L1707" s="11"/>
      <c r="M1707" s="3"/>
    </row>
    <row r="1708" spans="1:13" s="55" customFormat="1" x14ac:dyDescent="0.25">
      <c r="A1708" s="12"/>
      <c r="B1708" s="12"/>
      <c r="C1708" s="12"/>
      <c r="D1708" s="95"/>
      <c r="E1708" s="12"/>
      <c r="F1708" s="103"/>
      <c r="G1708" s="11"/>
      <c r="H1708" s="247"/>
      <c r="I1708" s="11"/>
      <c r="J1708" s="11"/>
      <c r="K1708" s="11"/>
      <c r="L1708" s="11"/>
      <c r="M1708" s="3"/>
    </row>
    <row r="1709" spans="1:13" s="55" customFormat="1" x14ac:dyDescent="0.25">
      <c r="A1709" s="12"/>
      <c r="B1709" s="12"/>
      <c r="C1709" s="12"/>
      <c r="D1709" s="95"/>
      <c r="E1709" s="12"/>
      <c r="F1709" s="103"/>
      <c r="G1709" s="11"/>
      <c r="H1709" s="247"/>
      <c r="I1709" s="11"/>
      <c r="J1709" s="11"/>
      <c r="K1709" s="11"/>
      <c r="L1709" s="11"/>
      <c r="M1709" s="3"/>
    </row>
    <row r="1710" spans="1:13" s="55" customFormat="1" x14ac:dyDescent="0.25">
      <c r="A1710" s="12"/>
      <c r="B1710" s="12"/>
      <c r="C1710" s="12"/>
      <c r="D1710" s="95"/>
      <c r="E1710" s="12"/>
      <c r="F1710" s="103"/>
      <c r="G1710" s="11"/>
      <c r="H1710" s="247"/>
      <c r="I1710" s="11"/>
      <c r="J1710" s="11"/>
      <c r="K1710" s="11"/>
      <c r="L1710" s="11"/>
      <c r="M1710" s="3"/>
    </row>
    <row r="1711" spans="1:13" s="55" customFormat="1" x14ac:dyDescent="0.25">
      <c r="A1711" s="12"/>
      <c r="B1711" s="12"/>
      <c r="C1711" s="12"/>
      <c r="D1711" s="95"/>
      <c r="E1711" s="12"/>
      <c r="F1711" s="103"/>
      <c r="G1711" s="11"/>
      <c r="H1711" s="247"/>
      <c r="I1711" s="11"/>
      <c r="J1711" s="11"/>
      <c r="K1711" s="11"/>
      <c r="L1711" s="11"/>
      <c r="M1711" s="3"/>
    </row>
    <row r="1712" spans="1:13" s="55" customFormat="1" x14ac:dyDescent="0.25">
      <c r="A1712" s="12"/>
      <c r="B1712" s="12"/>
      <c r="C1712" s="12"/>
      <c r="D1712" s="95"/>
      <c r="E1712" s="12"/>
      <c r="F1712" s="103"/>
      <c r="G1712" s="11"/>
      <c r="H1712" s="247"/>
      <c r="I1712" s="11"/>
      <c r="J1712" s="11"/>
      <c r="K1712" s="11"/>
      <c r="L1712" s="11"/>
      <c r="M1712" s="3"/>
    </row>
    <row r="1713" spans="1:13" s="55" customFormat="1" x14ac:dyDescent="0.25">
      <c r="A1713" s="12"/>
      <c r="B1713" s="12"/>
      <c r="C1713" s="12"/>
      <c r="D1713" s="95"/>
      <c r="E1713" s="12"/>
      <c r="F1713" s="103"/>
      <c r="G1713" s="11"/>
      <c r="H1713" s="247"/>
      <c r="I1713" s="11"/>
      <c r="J1713" s="11"/>
      <c r="K1713" s="11"/>
      <c r="L1713" s="11"/>
      <c r="M1713" s="3"/>
    </row>
    <row r="1714" spans="1:13" s="55" customFormat="1" x14ac:dyDescent="0.25">
      <c r="A1714" s="12"/>
      <c r="B1714" s="12"/>
      <c r="C1714" s="12"/>
      <c r="D1714" s="95"/>
      <c r="E1714" s="12"/>
      <c r="F1714" s="103"/>
      <c r="G1714" s="11"/>
      <c r="H1714" s="247"/>
      <c r="I1714" s="11"/>
      <c r="J1714" s="11"/>
      <c r="K1714" s="11"/>
      <c r="L1714" s="11"/>
      <c r="M1714" s="3"/>
    </row>
    <row r="1715" spans="1:13" s="55" customFormat="1" x14ac:dyDescent="0.25">
      <c r="A1715" s="12"/>
      <c r="B1715" s="12"/>
      <c r="C1715" s="12"/>
      <c r="D1715" s="95"/>
      <c r="E1715" s="12"/>
      <c r="F1715" s="103"/>
      <c r="G1715" s="11"/>
      <c r="H1715" s="247"/>
      <c r="I1715" s="11"/>
      <c r="J1715" s="11"/>
      <c r="K1715" s="11"/>
      <c r="L1715" s="11"/>
      <c r="M1715" s="3"/>
    </row>
    <row r="1716" spans="1:13" s="55" customFormat="1" x14ac:dyDescent="0.25">
      <c r="A1716" s="12"/>
      <c r="B1716" s="12"/>
      <c r="C1716" s="12"/>
      <c r="D1716" s="95"/>
      <c r="E1716" s="12"/>
      <c r="F1716" s="103"/>
      <c r="G1716" s="11"/>
      <c r="H1716" s="247"/>
      <c r="I1716" s="11"/>
      <c r="J1716" s="11"/>
      <c r="K1716" s="11"/>
      <c r="L1716" s="11"/>
      <c r="M1716" s="3"/>
    </row>
    <row r="1717" spans="1:13" s="55" customFormat="1" x14ac:dyDescent="0.25">
      <c r="A1717" s="12"/>
      <c r="B1717" s="12"/>
      <c r="C1717" s="12"/>
      <c r="D1717" s="95"/>
      <c r="E1717" s="12"/>
      <c r="F1717" s="103"/>
      <c r="G1717" s="11"/>
      <c r="H1717" s="247"/>
      <c r="I1717" s="11"/>
      <c r="J1717" s="11"/>
      <c r="K1717" s="11"/>
      <c r="L1717" s="11"/>
      <c r="M1717" s="3"/>
    </row>
    <row r="1718" spans="1:13" s="55" customFormat="1" x14ac:dyDescent="0.25">
      <c r="A1718" s="12"/>
      <c r="B1718" s="12"/>
      <c r="C1718" s="12"/>
      <c r="D1718" s="95"/>
      <c r="E1718" s="12"/>
      <c r="F1718" s="103"/>
      <c r="G1718" s="11"/>
      <c r="H1718" s="247"/>
      <c r="I1718" s="11"/>
      <c r="J1718" s="11"/>
      <c r="K1718" s="11"/>
      <c r="L1718" s="11"/>
      <c r="M1718" s="3"/>
    </row>
    <row r="1719" spans="1:13" s="55" customFormat="1" x14ac:dyDescent="0.25">
      <c r="A1719" s="12"/>
      <c r="B1719" s="12"/>
      <c r="C1719" s="12"/>
      <c r="D1719" s="95"/>
      <c r="E1719" s="12"/>
      <c r="F1719" s="103"/>
      <c r="G1719" s="11"/>
      <c r="H1719" s="247"/>
      <c r="I1719" s="11"/>
      <c r="J1719" s="11"/>
      <c r="K1719" s="11"/>
      <c r="L1719" s="11"/>
      <c r="M1719" s="3"/>
    </row>
    <row r="1720" spans="1:13" s="55" customFormat="1" x14ac:dyDescent="0.25">
      <c r="A1720" s="12"/>
      <c r="B1720" s="12"/>
      <c r="C1720" s="12"/>
      <c r="D1720" s="95"/>
      <c r="E1720" s="12"/>
      <c r="F1720" s="103"/>
      <c r="G1720" s="11"/>
      <c r="H1720" s="247"/>
      <c r="I1720" s="11"/>
      <c r="J1720" s="11"/>
      <c r="K1720" s="11"/>
      <c r="L1720" s="11"/>
      <c r="M1720" s="3"/>
    </row>
    <row r="1721" spans="1:13" s="55" customFormat="1" x14ac:dyDescent="0.25">
      <c r="A1721" s="12"/>
      <c r="B1721" s="12"/>
      <c r="C1721" s="12"/>
      <c r="D1721" s="95"/>
      <c r="E1721" s="12"/>
      <c r="F1721" s="103"/>
      <c r="G1721" s="11"/>
      <c r="H1721" s="247"/>
      <c r="I1721" s="11"/>
      <c r="J1721" s="11"/>
      <c r="K1721" s="11"/>
      <c r="L1721" s="11"/>
      <c r="M1721" s="3"/>
    </row>
    <row r="1722" spans="1:13" s="55" customFormat="1" x14ac:dyDescent="0.25">
      <c r="A1722" s="12"/>
      <c r="B1722" s="12"/>
      <c r="C1722" s="12"/>
      <c r="D1722" s="95"/>
      <c r="E1722" s="12"/>
      <c r="F1722" s="103"/>
      <c r="G1722" s="11"/>
      <c r="H1722" s="247"/>
      <c r="I1722" s="11"/>
      <c r="J1722" s="11"/>
      <c r="K1722" s="11"/>
      <c r="L1722" s="11"/>
      <c r="M1722" s="3"/>
    </row>
    <row r="1723" spans="1:13" s="55" customFormat="1" x14ac:dyDescent="0.25">
      <c r="A1723" s="12"/>
      <c r="B1723" s="12"/>
      <c r="C1723" s="12"/>
      <c r="D1723" s="95"/>
      <c r="E1723" s="12"/>
      <c r="F1723" s="103"/>
      <c r="G1723" s="11"/>
      <c r="H1723" s="247"/>
      <c r="I1723" s="11"/>
      <c r="J1723" s="11"/>
      <c r="K1723" s="11"/>
      <c r="L1723" s="11"/>
      <c r="M1723" s="3"/>
    </row>
    <row r="1724" spans="1:13" s="55" customFormat="1" x14ac:dyDescent="0.25">
      <c r="A1724" s="12"/>
      <c r="B1724" s="12"/>
      <c r="C1724" s="12"/>
      <c r="D1724" s="95"/>
      <c r="E1724" s="12"/>
      <c r="F1724" s="103"/>
      <c r="G1724" s="11"/>
      <c r="H1724" s="247"/>
      <c r="I1724" s="11"/>
      <c r="J1724" s="11"/>
      <c r="K1724" s="11"/>
      <c r="L1724" s="11"/>
      <c r="M1724" s="3"/>
    </row>
    <row r="1725" spans="1:13" s="55" customFormat="1" x14ac:dyDescent="0.25">
      <c r="A1725" s="12"/>
      <c r="B1725" s="12"/>
      <c r="C1725" s="12"/>
      <c r="D1725" s="95"/>
      <c r="E1725" s="12"/>
      <c r="F1725" s="103"/>
      <c r="G1725" s="11"/>
      <c r="H1725" s="247"/>
      <c r="I1725" s="11"/>
      <c r="J1725" s="11"/>
      <c r="K1725" s="11"/>
      <c r="L1725" s="11"/>
      <c r="M1725" s="3"/>
    </row>
    <row r="1726" spans="1:13" s="55" customFormat="1" x14ac:dyDescent="0.25">
      <c r="A1726" s="12"/>
      <c r="B1726" s="12"/>
      <c r="C1726" s="12"/>
      <c r="D1726" s="95"/>
      <c r="E1726" s="12"/>
      <c r="F1726" s="103"/>
      <c r="G1726" s="11"/>
      <c r="H1726" s="247"/>
      <c r="I1726" s="11"/>
      <c r="J1726" s="11"/>
      <c r="K1726" s="11"/>
      <c r="L1726" s="11"/>
      <c r="M1726" s="3"/>
    </row>
    <row r="1727" spans="1:13" s="55" customFormat="1" x14ac:dyDescent="0.25">
      <c r="A1727" s="12"/>
      <c r="B1727" s="12"/>
      <c r="C1727" s="12"/>
      <c r="D1727" s="95"/>
      <c r="E1727" s="12"/>
      <c r="F1727" s="103"/>
      <c r="G1727" s="11"/>
      <c r="H1727" s="247"/>
      <c r="I1727" s="11"/>
      <c r="J1727" s="11"/>
      <c r="K1727" s="11"/>
      <c r="L1727" s="11"/>
      <c r="M1727" s="3"/>
    </row>
    <row r="1728" spans="1:13" s="55" customFormat="1" x14ac:dyDescent="0.25">
      <c r="A1728" s="12"/>
      <c r="B1728" s="12"/>
      <c r="C1728" s="12"/>
      <c r="D1728" s="95"/>
      <c r="E1728" s="12"/>
      <c r="F1728" s="103"/>
      <c r="G1728" s="11"/>
      <c r="H1728" s="247"/>
      <c r="I1728" s="11"/>
      <c r="J1728" s="11"/>
      <c r="K1728" s="11"/>
      <c r="L1728" s="11"/>
      <c r="M1728" s="3"/>
    </row>
    <row r="1729" spans="1:13" s="55" customFormat="1" x14ac:dyDescent="0.25">
      <c r="A1729" s="12"/>
      <c r="B1729" s="12"/>
      <c r="C1729" s="12"/>
      <c r="D1729" s="95"/>
      <c r="E1729" s="12"/>
      <c r="F1729" s="103"/>
      <c r="G1729" s="11"/>
      <c r="H1729" s="247"/>
      <c r="I1729" s="11"/>
      <c r="J1729" s="11"/>
      <c r="K1729" s="11"/>
      <c r="L1729" s="11"/>
      <c r="M1729" s="3"/>
    </row>
    <row r="1730" spans="1:13" s="55" customFormat="1" x14ac:dyDescent="0.25">
      <c r="A1730" s="12"/>
      <c r="B1730" s="12"/>
      <c r="C1730" s="12"/>
      <c r="D1730" s="95"/>
      <c r="E1730" s="12"/>
      <c r="F1730" s="103"/>
      <c r="G1730" s="11"/>
      <c r="H1730" s="247"/>
      <c r="I1730" s="11"/>
      <c r="J1730" s="11"/>
      <c r="K1730" s="11"/>
      <c r="L1730" s="11"/>
      <c r="M1730" s="3"/>
    </row>
    <row r="1731" spans="1:13" s="55" customFormat="1" x14ac:dyDescent="0.25">
      <c r="A1731" s="12"/>
      <c r="B1731" s="12"/>
      <c r="C1731" s="12"/>
      <c r="D1731" s="95"/>
      <c r="E1731" s="12"/>
      <c r="F1731" s="103"/>
      <c r="G1731" s="11"/>
      <c r="H1731" s="247"/>
      <c r="I1731" s="11"/>
      <c r="J1731" s="11"/>
      <c r="K1731" s="11"/>
      <c r="L1731" s="11"/>
      <c r="M1731" s="3"/>
    </row>
    <row r="1732" spans="1:13" s="55" customFormat="1" x14ac:dyDescent="0.25">
      <c r="A1732" s="12"/>
      <c r="B1732" s="12"/>
      <c r="C1732" s="12"/>
      <c r="D1732" s="95"/>
      <c r="E1732" s="12"/>
      <c r="F1732" s="103"/>
      <c r="G1732" s="11"/>
      <c r="H1732" s="247"/>
      <c r="I1732" s="11"/>
      <c r="J1732" s="11"/>
      <c r="K1732" s="11"/>
      <c r="L1732" s="11"/>
      <c r="M1732" s="3"/>
    </row>
    <row r="1733" spans="1:13" s="55" customFormat="1" x14ac:dyDescent="0.25">
      <c r="A1733" s="12"/>
      <c r="B1733" s="12"/>
      <c r="C1733" s="12"/>
      <c r="D1733" s="95"/>
      <c r="E1733" s="12"/>
      <c r="F1733" s="103"/>
      <c r="G1733" s="11"/>
      <c r="H1733" s="247"/>
      <c r="I1733" s="11"/>
      <c r="J1733" s="11"/>
      <c r="K1733" s="11"/>
      <c r="L1733" s="11"/>
      <c r="M1733" s="3"/>
    </row>
    <row r="1734" spans="1:13" s="55" customFormat="1" x14ac:dyDescent="0.25">
      <c r="A1734" s="12"/>
      <c r="B1734" s="12"/>
      <c r="C1734" s="12"/>
      <c r="D1734" s="95"/>
      <c r="E1734" s="12"/>
      <c r="F1734" s="103"/>
      <c r="G1734" s="11"/>
      <c r="H1734" s="247"/>
      <c r="I1734" s="11"/>
      <c r="J1734" s="11"/>
      <c r="K1734" s="11"/>
      <c r="L1734" s="11"/>
      <c r="M1734" s="3"/>
    </row>
    <row r="1735" spans="1:13" s="55" customFormat="1" x14ac:dyDescent="0.25">
      <c r="A1735" s="12"/>
      <c r="B1735" s="12"/>
      <c r="C1735" s="12"/>
      <c r="D1735" s="95"/>
      <c r="E1735" s="12"/>
      <c r="F1735" s="103"/>
      <c r="G1735" s="11"/>
      <c r="H1735" s="247"/>
      <c r="I1735" s="11"/>
      <c r="J1735" s="11"/>
      <c r="K1735" s="11"/>
      <c r="L1735" s="11"/>
      <c r="M1735" s="3"/>
    </row>
    <row r="1736" spans="1:13" s="55" customFormat="1" x14ac:dyDescent="0.25">
      <c r="A1736" s="12"/>
      <c r="B1736" s="12"/>
      <c r="C1736" s="12"/>
      <c r="D1736" s="95"/>
      <c r="E1736" s="12"/>
      <c r="F1736" s="103"/>
      <c r="G1736" s="11"/>
      <c r="H1736" s="247"/>
      <c r="I1736" s="11"/>
      <c r="J1736" s="11"/>
      <c r="K1736" s="11"/>
      <c r="L1736" s="11"/>
      <c r="M1736" s="3"/>
    </row>
    <row r="1737" spans="1:13" s="55" customFormat="1" x14ac:dyDescent="0.25">
      <c r="A1737" s="12"/>
      <c r="B1737" s="12"/>
      <c r="C1737" s="12"/>
      <c r="D1737" s="95"/>
      <c r="E1737" s="12"/>
      <c r="F1737" s="103"/>
      <c r="G1737" s="11"/>
      <c r="H1737" s="247"/>
      <c r="I1737" s="11"/>
      <c r="J1737" s="11"/>
      <c r="K1737" s="11"/>
      <c r="L1737" s="11"/>
      <c r="M1737" s="3"/>
    </row>
    <row r="1738" spans="1:13" s="55" customFormat="1" x14ac:dyDescent="0.25">
      <c r="A1738" s="12"/>
      <c r="B1738" s="12"/>
      <c r="C1738" s="12"/>
      <c r="D1738" s="95"/>
      <c r="E1738" s="12"/>
      <c r="F1738" s="103"/>
      <c r="G1738" s="11"/>
      <c r="H1738" s="247"/>
      <c r="I1738" s="11"/>
      <c r="J1738" s="11"/>
      <c r="K1738" s="11"/>
      <c r="L1738" s="11"/>
      <c r="M1738" s="3"/>
    </row>
    <row r="1739" spans="1:13" s="55" customFormat="1" x14ac:dyDescent="0.25">
      <c r="A1739" s="12"/>
      <c r="B1739" s="12"/>
      <c r="C1739" s="12"/>
      <c r="D1739" s="95"/>
      <c r="E1739" s="12"/>
      <c r="F1739" s="103"/>
      <c r="G1739" s="11"/>
      <c r="H1739" s="247"/>
      <c r="I1739" s="11"/>
      <c r="J1739" s="11"/>
      <c r="K1739" s="11"/>
      <c r="L1739" s="11"/>
      <c r="M1739" s="3"/>
    </row>
    <row r="1740" spans="1:13" s="55" customFormat="1" x14ac:dyDescent="0.25">
      <c r="A1740" s="12"/>
      <c r="B1740" s="12"/>
      <c r="C1740" s="12"/>
      <c r="D1740" s="95"/>
      <c r="E1740" s="12"/>
      <c r="F1740" s="103"/>
      <c r="G1740" s="11"/>
      <c r="H1740" s="247"/>
      <c r="I1740" s="11"/>
      <c r="J1740" s="11"/>
      <c r="K1740" s="11"/>
      <c r="L1740" s="11"/>
      <c r="M1740" s="3"/>
    </row>
    <row r="1741" spans="1:13" s="55" customFormat="1" x14ac:dyDescent="0.25">
      <c r="A1741" s="12"/>
      <c r="B1741" s="12"/>
      <c r="C1741" s="12"/>
      <c r="D1741" s="95"/>
      <c r="E1741" s="12"/>
      <c r="F1741" s="103"/>
      <c r="G1741" s="11"/>
      <c r="H1741" s="247"/>
      <c r="I1741" s="11"/>
      <c r="J1741" s="11"/>
      <c r="K1741" s="11"/>
      <c r="L1741" s="11"/>
      <c r="M1741" s="3"/>
    </row>
    <row r="1742" spans="1:13" s="55" customFormat="1" x14ac:dyDescent="0.25">
      <c r="A1742" s="12"/>
      <c r="B1742" s="12"/>
      <c r="C1742" s="12"/>
      <c r="D1742" s="95"/>
      <c r="E1742" s="12"/>
      <c r="F1742" s="103"/>
      <c r="G1742" s="11"/>
      <c r="H1742" s="247"/>
      <c r="I1742" s="11"/>
      <c r="J1742" s="11"/>
      <c r="K1742" s="11"/>
      <c r="L1742" s="11"/>
      <c r="M1742" s="3"/>
    </row>
    <row r="1743" spans="1:13" s="55" customFormat="1" x14ac:dyDescent="0.25">
      <c r="A1743" s="12"/>
      <c r="B1743" s="12"/>
      <c r="C1743" s="12"/>
      <c r="D1743" s="95"/>
      <c r="E1743" s="12"/>
      <c r="F1743" s="103"/>
      <c r="G1743" s="11"/>
      <c r="H1743" s="247"/>
      <c r="I1743" s="11"/>
      <c r="J1743" s="11"/>
      <c r="K1743" s="11"/>
      <c r="L1743" s="11"/>
      <c r="M1743" s="3"/>
    </row>
    <row r="1744" spans="1:13" s="55" customFormat="1" x14ac:dyDescent="0.25">
      <c r="A1744" s="12"/>
      <c r="B1744" s="12"/>
      <c r="C1744" s="12"/>
      <c r="D1744" s="95"/>
      <c r="E1744" s="12"/>
      <c r="F1744" s="103"/>
      <c r="G1744" s="11"/>
      <c r="H1744" s="247"/>
      <c r="I1744" s="11"/>
      <c r="J1744" s="11"/>
      <c r="K1744" s="11"/>
      <c r="L1744" s="11"/>
      <c r="M1744" s="3"/>
    </row>
    <row r="1745" spans="1:13" s="55" customFormat="1" x14ac:dyDescent="0.25">
      <c r="A1745" s="12"/>
      <c r="B1745" s="12"/>
      <c r="C1745" s="12"/>
      <c r="D1745" s="95"/>
      <c r="E1745" s="12"/>
      <c r="F1745" s="103"/>
      <c r="G1745" s="11"/>
      <c r="H1745" s="247"/>
      <c r="I1745" s="11"/>
      <c r="J1745" s="11"/>
      <c r="K1745" s="11"/>
      <c r="L1745" s="11"/>
      <c r="M1745" s="3"/>
    </row>
    <row r="1746" spans="1:13" s="55" customFormat="1" x14ac:dyDescent="0.25">
      <c r="A1746" s="12"/>
      <c r="B1746" s="12"/>
      <c r="C1746" s="12"/>
      <c r="D1746" s="95"/>
      <c r="E1746" s="12"/>
      <c r="F1746" s="103"/>
      <c r="G1746" s="11"/>
      <c r="H1746" s="247"/>
      <c r="I1746" s="11"/>
      <c r="J1746" s="11"/>
      <c r="K1746" s="11"/>
      <c r="L1746" s="11"/>
      <c r="M1746" s="3"/>
    </row>
    <row r="1747" spans="1:13" s="55" customFormat="1" x14ac:dyDescent="0.25">
      <c r="A1747" s="12"/>
      <c r="B1747" s="12"/>
      <c r="C1747" s="12"/>
      <c r="D1747" s="95"/>
      <c r="E1747" s="12"/>
      <c r="F1747" s="103"/>
      <c r="G1747" s="11"/>
      <c r="H1747" s="247"/>
      <c r="I1747" s="11"/>
      <c r="J1747" s="11"/>
      <c r="K1747" s="11"/>
      <c r="L1747" s="11"/>
      <c r="M1747" s="3"/>
    </row>
    <row r="1748" spans="1:13" s="55" customFormat="1" x14ac:dyDescent="0.25">
      <c r="A1748" s="12"/>
      <c r="B1748" s="12"/>
      <c r="C1748" s="12"/>
      <c r="D1748" s="95"/>
      <c r="E1748" s="12"/>
      <c r="F1748" s="103"/>
      <c r="G1748" s="11"/>
      <c r="H1748" s="247"/>
      <c r="I1748" s="11"/>
      <c r="J1748" s="11"/>
      <c r="K1748" s="11"/>
      <c r="L1748" s="11"/>
      <c r="M1748" s="3"/>
    </row>
    <row r="1749" spans="1:13" s="55" customFormat="1" x14ac:dyDescent="0.25">
      <c r="A1749" s="12"/>
      <c r="B1749" s="12"/>
      <c r="C1749" s="12"/>
      <c r="D1749" s="95"/>
      <c r="E1749" s="12"/>
      <c r="F1749" s="103"/>
      <c r="G1749" s="11"/>
      <c r="H1749" s="247"/>
      <c r="I1749" s="11"/>
      <c r="J1749" s="11"/>
      <c r="K1749" s="11"/>
      <c r="L1749" s="11"/>
      <c r="M1749" s="3"/>
    </row>
    <row r="1750" spans="1:13" s="55" customFormat="1" x14ac:dyDescent="0.25">
      <c r="A1750" s="12"/>
      <c r="B1750" s="12"/>
      <c r="C1750" s="12"/>
      <c r="D1750" s="95"/>
      <c r="E1750" s="12"/>
      <c r="F1750" s="103"/>
      <c r="G1750" s="11"/>
      <c r="H1750" s="247"/>
      <c r="I1750" s="11"/>
      <c r="J1750" s="11"/>
      <c r="K1750" s="11"/>
      <c r="L1750" s="11"/>
      <c r="M1750" s="3"/>
    </row>
    <row r="1751" spans="1:13" s="55" customFormat="1" x14ac:dyDescent="0.25">
      <c r="A1751" s="12"/>
      <c r="B1751" s="12"/>
      <c r="C1751" s="12"/>
      <c r="D1751" s="95"/>
      <c r="E1751" s="12"/>
      <c r="F1751" s="103"/>
      <c r="G1751" s="11"/>
      <c r="H1751" s="247"/>
      <c r="I1751" s="11"/>
      <c r="J1751" s="11"/>
      <c r="K1751" s="11"/>
      <c r="L1751" s="11"/>
      <c r="M1751" s="3"/>
    </row>
    <row r="1752" spans="1:13" s="55" customFormat="1" x14ac:dyDescent="0.25">
      <c r="A1752" s="12"/>
      <c r="B1752" s="12"/>
      <c r="C1752" s="12"/>
      <c r="D1752" s="95"/>
      <c r="E1752" s="12"/>
      <c r="F1752" s="103"/>
      <c r="G1752" s="11"/>
      <c r="H1752" s="247"/>
      <c r="I1752" s="11"/>
      <c r="J1752" s="11"/>
      <c r="K1752" s="11"/>
      <c r="L1752" s="11"/>
      <c r="M1752" s="3"/>
    </row>
    <row r="1753" spans="1:13" s="55" customFormat="1" x14ac:dyDescent="0.25">
      <c r="A1753" s="12"/>
      <c r="B1753" s="12"/>
      <c r="C1753" s="12"/>
      <c r="D1753" s="95"/>
      <c r="E1753" s="12"/>
      <c r="F1753" s="103"/>
      <c r="G1753" s="11"/>
      <c r="H1753" s="247"/>
      <c r="I1753" s="11"/>
      <c r="J1753" s="11"/>
      <c r="K1753" s="11"/>
      <c r="L1753" s="11"/>
      <c r="M1753" s="3"/>
    </row>
    <row r="1754" spans="1:13" s="55" customFormat="1" x14ac:dyDescent="0.25">
      <c r="A1754" s="12"/>
      <c r="B1754" s="12"/>
      <c r="C1754" s="12"/>
      <c r="D1754" s="95"/>
      <c r="E1754" s="12"/>
      <c r="F1754" s="103"/>
      <c r="G1754" s="11"/>
      <c r="H1754" s="247"/>
      <c r="I1754" s="11"/>
      <c r="J1754" s="11"/>
      <c r="K1754" s="11"/>
      <c r="L1754" s="11"/>
      <c r="M1754" s="3"/>
    </row>
    <row r="1755" spans="1:13" s="55" customFormat="1" x14ac:dyDescent="0.25">
      <c r="A1755" s="12"/>
      <c r="B1755" s="12"/>
      <c r="C1755" s="12"/>
      <c r="D1755" s="95"/>
      <c r="E1755" s="12"/>
      <c r="F1755" s="103"/>
      <c r="G1755" s="11"/>
      <c r="H1755" s="247"/>
      <c r="I1755" s="11"/>
      <c r="J1755" s="11"/>
      <c r="K1755" s="11"/>
      <c r="L1755" s="11"/>
      <c r="M1755" s="3"/>
    </row>
    <row r="1756" spans="1:13" s="55" customFormat="1" x14ac:dyDescent="0.25">
      <c r="A1756" s="12"/>
      <c r="B1756" s="12"/>
      <c r="C1756" s="12"/>
      <c r="D1756" s="95"/>
      <c r="E1756" s="12"/>
      <c r="F1756" s="103"/>
      <c r="G1756" s="11"/>
      <c r="H1756" s="247"/>
      <c r="I1756" s="11"/>
      <c r="J1756" s="11"/>
      <c r="K1756" s="11"/>
      <c r="L1756" s="11"/>
      <c r="M1756" s="3"/>
    </row>
    <row r="1757" spans="1:13" s="55" customFormat="1" x14ac:dyDescent="0.25">
      <c r="A1757" s="12"/>
      <c r="B1757" s="12"/>
      <c r="C1757" s="12"/>
      <c r="D1757" s="95"/>
      <c r="E1757" s="12"/>
      <c r="F1757" s="103"/>
      <c r="G1757" s="11"/>
      <c r="H1757" s="247"/>
      <c r="I1757" s="11"/>
      <c r="J1757" s="11"/>
      <c r="K1757" s="11"/>
      <c r="L1757" s="11"/>
      <c r="M1757" s="3"/>
    </row>
    <row r="1758" spans="1:13" s="55" customFormat="1" x14ac:dyDescent="0.25">
      <c r="A1758" s="12"/>
      <c r="B1758" s="12"/>
      <c r="C1758" s="12"/>
      <c r="D1758" s="95"/>
      <c r="E1758" s="12"/>
      <c r="F1758" s="103"/>
      <c r="G1758" s="11"/>
      <c r="H1758" s="247"/>
      <c r="I1758" s="11"/>
      <c r="J1758" s="11"/>
      <c r="K1758" s="11"/>
      <c r="L1758" s="11"/>
      <c r="M1758" s="3"/>
    </row>
    <row r="1759" spans="1:13" s="55" customFormat="1" x14ac:dyDescent="0.25">
      <c r="A1759" s="12"/>
      <c r="B1759" s="12"/>
      <c r="C1759" s="12"/>
      <c r="D1759" s="95"/>
      <c r="E1759" s="12"/>
      <c r="F1759" s="103"/>
      <c r="G1759" s="11"/>
      <c r="H1759" s="247"/>
      <c r="I1759" s="11"/>
      <c r="J1759" s="11"/>
      <c r="K1759" s="11"/>
      <c r="L1759" s="11"/>
      <c r="M1759" s="3"/>
    </row>
    <row r="1760" spans="1:13" s="55" customFormat="1" x14ac:dyDescent="0.25">
      <c r="A1760" s="12"/>
      <c r="B1760" s="12"/>
      <c r="C1760" s="12"/>
      <c r="D1760" s="95"/>
      <c r="E1760" s="12"/>
      <c r="F1760" s="103"/>
      <c r="G1760" s="11"/>
      <c r="H1760" s="247"/>
      <c r="I1760" s="11"/>
      <c r="J1760" s="11"/>
      <c r="K1760" s="11"/>
      <c r="L1760" s="11"/>
      <c r="M1760" s="3"/>
    </row>
    <row r="1761" spans="1:13" s="55" customFormat="1" x14ac:dyDescent="0.25">
      <c r="A1761" s="12"/>
      <c r="B1761" s="12"/>
      <c r="C1761" s="12"/>
      <c r="D1761" s="95"/>
      <c r="E1761" s="12"/>
      <c r="F1761" s="103"/>
      <c r="G1761" s="11"/>
      <c r="H1761" s="247"/>
      <c r="I1761" s="11"/>
      <c r="J1761" s="11"/>
      <c r="K1761" s="11"/>
      <c r="L1761" s="11"/>
      <c r="M1761" s="3"/>
    </row>
    <row r="1762" spans="1:13" s="55" customFormat="1" x14ac:dyDescent="0.25">
      <c r="A1762" s="12"/>
      <c r="B1762" s="12"/>
      <c r="C1762" s="12"/>
      <c r="D1762" s="95"/>
      <c r="E1762" s="12"/>
      <c r="F1762" s="103"/>
      <c r="G1762" s="11"/>
      <c r="H1762" s="247"/>
      <c r="I1762" s="11"/>
      <c r="J1762" s="11"/>
      <c r="K1762" s="11"/>
      <c r="L1762" s="11"/>
      <c r="M1762" s="3"/>
    </row>
    <row r="1763" spans="1:13" s="55" customFormat="1" x14ac:dyDescent="0.25">
      <c r="A1763" s="12"/>
      <c r="B1763" s="12"/>
      <c r="C1763" s="12"/>
      <c r="D1763" s="95"/>
      <c r="E1763" s="12"/>
      <c r="F1763" s="103"/>
      <c r="G1763" s="11"/>
      <c r="H1763" s="247"/>
      <c r="I1763" s="11"/>
      <c r="J1763" s="11"/>
      <c r="K1763" s="11"/>
      <c r="L1763" s="11"/>
      <c r="M1763" s="3"/>
    </row>
    <row r="1764" spans="1:13" s="55" customFormat="1" x14ac:dyDescent="0.25">
      <c r="A1764" s="12"/>
      <c r="B1764" s="12"/>
      <c r="C1764" s="12"/>
      <c r="D1764" s="95"/>
      <c r="E1764" s="12"/>
      <c r="F1764" s="103"/>
      <c r="G1764" s="11"/>
      <c r="H1764" s="247"/>
      <c r="I1764" s="11"/>
      <c r="J1764" s="11"/>
      <c r="K1764" s="11"/>
      <c r="L1764" s="11"/>
      <c r="M1764" s="3"/>
    </row>
    <row r="1765" spans="1:13" s="55" customFormat="1" x14ac:dyDescent="0.25">
      <c r="A1765" s="12"/>
      <c r="B1765" s="12"/>
      <c r="C1765" s="12"/>
      <c r="D1765" s="95"/>
      <c r="E1765" s="12"/>
      <c r="F1765" s="103"/>
      <c r="G1765" s="11"/>
      <c r="H1765" s="247"/>
      <c r="I1765" s="11"/>
      <c r="J1765" s="11"/>
      <c r="K1765" s="11"/>
      <c r="L1765" s="11"/>
      <c r="M1765" s="3"/>
    </row>
    <row r="1766" spans="1:13" s="55" customFormat="1" x14ac:dyDescent="0.25">
      <c r="A1766" s="12"/>
      <c r="B1766" s="12"/>
      <c r="C1766" s="12"/>
      <c r="D1766" s="95"/>
      <c r="E1766" s="12"/>
      <c r="F1766" s="103"/>
      <c r="G1766" s="11"/>
      <c r="H1766" s="247"/>
      <c r="I1766" s="11"/>
      <c r="J1766" s="11"/>
      <c r="K1766" s="11"/>
      <c r="L1766" s="11"/>
      <c r="M1766" s="3"/>
    </row>
    <row r="1767" spans="1:13" s="55" customFormat="1" x14ac:dyDescent="0.25">
      <c r="A1767" s="12"/>
      <c r="B1767" s="12"/>
      <c r="C1767" s="12"/>
      <c r="D1767" s="95"/>
      <c r="E1767" s="12"/>
      <c r="F1767" s="103"/>
      <c r="G1767" s="11"/>
      <c r="H1767" s="247"/>
      <c r="I1767" s="11"/>
      <c r="J1767" s="11"/>
      <c r="K1767" s="11"/>
      <c r="L1767" s="11"/>
      <c r="M1767" s="3"/>
    </row>
    <row r="1768" spans="1:13" s="55" customFormat="1" x14ac:dyDescent="0.25">
      <c r="A1768" s="12"/>
      <c r="B1768" s="12"/>
      <c r="C1768" s="12"/>
      <c r="D1768" s="95"/>
      <c r="E1768" s="12"/>
      <c r="F1768" s="103"/>
      <c r="G1768" s="11"/>
      <c r="H1768" s="247"/>
      <c r="I1768" s="11"/>
      <c r="J1768" s="11"/>
      <c r="K1768" s="11"/>
      <c r="L1768" s="11"/>
      <c r="M1768" s="3"/>
    </row>
    <row r="1769" spans="1:13" s="55" customFormat="1" x14ac:dyDescent="0.25">
      <c r="A1769" s="12"/>
      <c r="B1769" s="12"/>
      <c r="C1769" s="12"/>
      <c r="D1769" s="95"/>
      <c r="E1769" s="12"/>
      <c r="F1769" s="103"/>
      <c r="G1769" s="11"/>
      <c r="H1769" s="247"/>
      <c r="I1769" s="11"/>
      <c r="J1769" s="11"/>
      <c r="K1769" s="11"/>
      <c r="L1769" s="11"/>
      <c r="M1769" s="3"/>
    </row>
    <row r="1770" spans="1:13" s="55" customFormat="1" x14ac:dyDescent="0.25">
      <c r="A1770" s="12"/>
      <c r="B1770" s="12"/>
      <c r="C1770" s="12"/>
      <c r="D1770" s="95"/>
      <c r="E1770" s="12"/>
      <c r="F1770" s="103"/>
      <c r="G1770" s="11"/>
      <c r="H1770" s="247"/>
      <c r="I1770" s="11"/>
      <c r="J1770" s="11"/>
      <c r="K1770" s="11"/>
      <c r="L1770" s="11"/>
      <c r="M1770" s="3"/>
    </row>
    <row r="1771" spans="1:13" s="55" customFormat="1" x14ac:dyDescent="0.25">
      <c r="A1771" s="12"/>
      <c r="B1771" s="12"/>
      <c r="C1771" s="12"/>
      <c r="D1771" s="95"/>
      <c r="E1771" s="12"/>
      <c r="F1771" s="103"/>
      <c r="G1771" s="11"/>
      <c r="H1771" s="247"/>
      <c r="I1771" s="11"/>
      <c r="J1771" s="11"/>
      <c r="K1771" s="11"/>
      <c r="L1771" s="11"/>
      <c r="M1771" s="3"/>
    </row>
    <row r="1772" spans="1:13" s="55" customFormat="1" x14ac:dyDescent="0.25">
      <c r="A1772" s="12"/>
      <c r="B1772" s="12"/>
      <c r="C1772" s="12"/>
      <c r="D1772" s="95"/>
      <c r="E1772" s="12"/>
      <c r="F1772" s="103"/>
      <c r="G1772" s="11"/>
      <c r="H1772" s="247"/>
      <c r="I1772" s="11"/>
      <c r="J1772" s="11"/>
      <c r="K1772" s="11"/>
      <c r="L1772" s="11"/>
      <c r="M1772" s="3"/>
    </row>
    <row r="1773" spans="1:13" s="55" customFormat="1" x14ac:dyDescent="0.25">
      <c r="A1773" s="12"/>
      <c r="B1773" s="12"/>
      <c r="C1773" s="12"/>
      <c r="D1773" s="95"/>
      <c r="E1773" s="12"/>
      <c r="F1773" s="103"/>
      <c r="G1773" s="11"/>
      <c r="H1773" s="247"/>
      <c r="I1773" s="11"/>
      <c r="J1773" s="11"/>
      <c r="K1773" s="11"/>
      <c r="L1773" s="11"/>
      <c r="M1773" s="3"/>
    </row>
    <row r="1774" spans="1:13" s="55" customFormat="1" x14ac:dyDescent="0.25">
      <c r="A1774" s="12"/>
      <c r="B1774" s="12"/>
      <c r="C1774" s="12"/>
      <c r="D1774" s="95"/>
      <c r="E1774" s="12"/>
      <c r="F1774" s="103"/>
      <c r="G1774" s="11"/>
      <c r="H1774" s="247"/>
      <c r="I1774" s="11"/>
      <c r="J1774" s="11"/>
      <c r="K1774" s="11"/>
      <c r="L1774" s="11"/>
      <c r="M1774" s="3"/>
    </row>
    <row r="1775" spans="1:13" s="55" customFormat="1" x14ac:dyDescent="0.25">
      <c r="A1775" s="12"/>
      <c r="B1775" s="12"/>
      <c r="C1775" s="12"/>
      <c r="D1775" s="95"/>
      <c r="E1775" s="12"/>
      <c r="F1775" s="103"/>
      <c r="G1775" s="11"/>
      <c r="H1775" s="247"/>
      <c r="I1775" s="11"/>
      <c r="J1775" s="11"/>
      <c r="K1775" s="11"/>
      <c r="L1775" s="11"/>
      <c r="M1775" s="3"/>
    </row>
    <row r="1776" spans="1:13" s="55" customFormat="1" x14ac:dyDescent="0.25">
      <c r="A1776" s="12"/>
      <c r="B1776" s="12"/>
      <c r="C1776" s="12"/>
      <c r="D1776" s="95"/>
      <c r="E1776" s="12"/>
      <c r="F1776" s="103"/>
      <c r="G1776" s="11"/>
      <c r="H1776" s="247"/>
      <c r="I1776" s="11"/>
      <c r="J1776" s="11"/>
      <c r="K1776" s="11"/>
      <c r="L1776" s="11"/>
      <c r="M1776" s="3"/>
    </row>
    <row r="1777" spans="1:13" s="55" customFormat="1" x14ac:dyDescent="0.25">
      <c r="A1777" s="12"/>
      <c r="B1777" s="12"/>
      <c r="C1777" s="12"/>
      <c r="D1777" s="95"/>
      <c r="E1777" s="12"/>
      <c r="F1777" s="103"/>
      <c r="G1777" s="11"/>
      <c r="H1777" s="247"/>
      <c r="I1777" s="11"/>
      <c r="J1777" s="11"/>
      <c r="K1777" s="11"/>
      <c r="L1777" s="11"/>
      <c r="M1777" s="3"/>
    </row>
    <row r="1778" spans="1:13" s="55" customFormat="1" x14ac:dyDescent="0.25">
      <c r="A1778" s="12"/>
      <c r="B1778" s="12"/>
      <c r="C1778" s="12"/>
      <c r="D1778" s="95"/>
      <c r="E1778" s="12"/>
      <c r="F1778" s="103"/>
      <c r="G1778" s="11"/>
      <c r="H1778" s="247"/>
      <c r="I1778" s="11"/>
      <c r="J1778" s="11"/>
      <c r="K1778" s="11"/>
      <c r="L1778" s="11"/>
      <c r="M1778" s="3"/>
    </row>
    <row r="1779" spans="1:13" s="55" customFormat="1" x14ac:dyDescent="0.25">
      <c r="A1779" s="12"/>
      <c r="B1779" s="12"/>
      <c r="C1779" s="12"/>
      <c r="D1779" s="95"/>
      <c r="E1779" s="12"/>
      <c r="F1779" s="103"/>
      <c r="G1779" s="11"/>
      <c r="H1779" s="247"/>
      <c r="I1779" s="11"/>
      <c r="J1779" s="11"/>
      <c r="K1779" s="11"/>
      <c r="L1779" s="11"/>
      <c r="M1779" s="3"/>
    </row>
    <row r="1780" spans="1:13" s="55" customFormat="1" x14ac:dyDescent="0.25">
      <c r="A1780" s="12"/>
      <c r="B1780" s="12"/>
      <c r="C1780" s="12"/>
      <c r="D1780" s="95"/>
      <c r="E1780" s="12"/>
      <c r="F1780" s="103"/>
      <c r="G1780" s="11"/>
      <c r="H1780" s="247"/>
      <c r="I1780" s="11"/>
      <c r="J1780" s="11"/>
      <c r="K1780" s="11"/>
      <c r="L1780" s="11"/>
      <c r="M1780" s="3"/>
    </row>
    <row r="1781" spans="1:13" s="55" customFormat="1" x14ac:dyDescent="0.25">
      <c r="A1781" s="12"/>
      <c r="B1781" s="12"/>
      <c r="C1781" s="12"/>
      <c r="D1781" s="95"/>
      <c r="E1781" s="12"/>
      <c r="F1781" s="103"/>
      <c r="G1781" s="11"/>
      <c r="H1781" s="247"/>
      <c r="I1781" s="11"/>
      <c r="J1781" s="11"/>
      <c r="K1781" s="11"/>
      <c r="L1781" s="11"/>
      <c r="M1781" s="3"/>
    </row>
    <row r="1782" spans="1:13" s="55" customFormat="1" x14ac:dyDescent="0.25">
      <c r="A1782" s="12"/>
      <c r="B1782" s="12"/>
      <c r="C1782" s="12"/>
      <c r="D1782" s="95"/>
      <c r="E1782" s="12"/>
      <c r="F1782" s="103"/>
      <c r="G1782" s="11"/>
      <c r="H1782" s="247"/>
      <c r="I1782" s="11"/>
      <c r="J1782" s="11"/>
      <c r="K1782" s="11"/>
      <c r="L1782" s="11"/>
      <c r="M1782" s="3"/>
    </row>
    <row r="1783" spans="1:13" s="55" customFormat="1" x14ac:dyDescent="0.25">
      <c r="A1783" s="12"/>
      <c r="B1783" s="12"/>
      <c r="C1783" s="12"/>
      <c r="D1783" s="95"/>
      <c r="E1783" s="12"/>
      <c r="F1783" s="103"/>
      <c r="G1783" s="11"/>
      <c r="H1783" s="247"/>
      <c r="I1783" s="11"/>
      <c r="J1783" s="11"/>
      <c r="K1783" s="11"/>
      <c r="L1783" s="11"/>
      <c r="M1783" s="3"/>
    </row>
    <row r="1784" spans="1:13" s="55" customFormat="1" x14ac:dyDescent="0.25">
      <c r="A1784" s="12"/>
      <c r="B1784" s="12"/>
      <c r="C1784" s="12"/>
      <c r="D1784" s="95"/>
      <c r="E1784" s="12"/>
      <c r="F1784" s="103"/>
      <c r="G1784" s="11"/>
      <c r="H1784" s="247"/>
      <c r="I1784" s="11"/>
      <c r="J1784" s="11"/>
      <c r="K1784" s="11"/>
      <c r="L1784" s="11"/>
      <c r="M1784" s="3"/>
    </row>
    <row r="1785" spans="1:13" s="55" customFormat="1" x14ac:dyDescent="0.25">
      <c r="A1785" s="12"/>
      <c r="B1785" s="12"/>
      <c r="C1785" s="12"/>
      <c r="D1785" s="95"/>
      <c r="E1785" s="12"/>
      <c r="F1785" s="103"/>
      <c r="G1785" s="11"/>
      <c r="H1785" s="247"/>
      <c r="I1785" s="11"/>
      <c r="J1785" s="11"/>
      <c r="K1785" s="11"/>
      <c r="L1785" s="11"/>
      <c r="M1785" s="3"/>
    </row>
    <row r="1786" spans="1:13" s="55" customFormat="1" x14ac:dyDescent="0.25">
      <c r="A1786" s="12"/>
      <c r="B1786" s="12"/>
      <c r="C1786" s="12"/>
      <c r="D1786" s="95"/>
      <c r="E1786" s="12"/>
      <c r="F1786" s="103"/>
      <c r="G1786" s="11"/>
      <c r="H1786" s="247"/>
      <c r="I1786" s="11"/>
      <c r="J1786" s="11"/>
      <c r="K1786" s="11"/>
      <c r="L1786" s="11"/>
      <c r="M1786" s="3"/>
    </row>
    <row r="1787" spans="1:13" s="55" customFormat="1" x14ac:dyDescent="0.25">
      <c r="A1787" s="12"/>
      <c r="B1787" s="12"/>
      <c r="C1787" s="12"/>
      <c r="D1787" s="95"/>
      <c r="E1787" s="12"/>
      <c r="F1787" s="103"/>
      <c r="G1787" s="11"/>
      <c r="H1787" s="247"/>
      <c r="I1787" s="11"/>
      <c r="J1787" s="11"/>
      <c r="K1787" s="11"/>
      <c r="L1787" s="11"/>
      <c r="M1787" s="3"/>
    </row>
    <row r="1788" spans="1:13" s="55" customFormat="1" x14ac:dyDescent="0.25">
      <c r="A1788" s="12"/>
      <c r="B1788" s="12"/>
      <c r="C1788" s="12"/>
      <c r="D1788" s="95"/>
      <c r="E1788" s="12"/>
      <c r="F1788" s="103"/>
      <c r="G1788" s="11"/>
      <c r="H1788" s="247"/>
      <c r="I1788" s="11"/>
      <c r="J1788" s="11"/>
      <c r="K1788" s="11"/>
      <c r="L1788" s="11"/>
      <c r="M1788" s="3"/>
    </row>
    <row r="1789" spans="1:13" s="55" customFormat="1" x14ac:dyDescent="0.25">
      <c r="A1789" s="12"/>
      <c r="B1789" s="12"/>
      <c r="C1789" s="12"/>
      <c r="D1789" s="95"/>
      <c r="E1789" s="12"/>
      <c r="F1789" s="103"/>
      <c r="G1789" s="11"/>
      <c r="H1789" s="247"/>
      <c r="I1789" s="11"/>
      <c r="J1789" s="11"/>
      <c r="K1789" s="11"/>
      <c r="L1789" s="11"/>
      <c r="M1789" s="3"/>
    </row>
    <row r="1790" spans="1:13" s="55" customFormat="1" x14ac:dyDescent="0.25">
      <c r="A1790" s="12"/>
      <c r="B1790" s="12"/>
      <c r="C1790" s="12"/>
      <c r="D1790" s="95"/>
      <c r="E1790" s="12"/>
      <c r="F1790" s="103"/>
      <c r="G1790" s="11"/>
      <c r="H1790" s="247"/>
      <c r="I1790" s="11"/>
      <c r="J1790" s="11"/>
      <c r="K1790" s="11"/>
      <c r="L1790" s="11"/>
      <c r="M1790" s="3"/>
    </row>
    <row r="1791" spans="1:13" s="55" customFormat="1" x14ac:dyDescent="0.25">
      <c r="A1791" s="12"/>
      <c r="B1791" s="12"/>
      <c r="C1791" s="12"/>
      <c r="D1791" s="95"/>
      <c r="E1791" s="12"/>
      <c r="F1791" s="103"/>
      <c r="G1791" s="11"/>
      <c r="H1791" s="247"/>
      <c r="I1791" s="11"/>
      <c r="J1791" s="11"/>
      <c r="K1791" s="11"/>
      <c r="L1791" s="11"/>
      <c r="M1791" s="3"/>
    </row>
    <row r="1792" spans="1:13" s="55" customFormat="1" x14ac:dyDescent="0.25">
      <c r="A1792" s="12"/>
      <c r="B1792" s="12"/>
      <c r="C1792" s="12"/>
      <c r="D1792" s="95"/>
      <c r="E1792" s="12"/>
      <c r="F1792" s="103"/>
      <c r="G1792" s="11"/>
      <c r="H1792" s="247"/>
      <c r="I1792" s="11"/>
      <c r="J1792" s="11"/>
      <c r="K1792" s="11"/>
      <c r="L1792" s="11"/>
      <c r="M1792" s="3"/>
    </row>
    <row r="1793" spans="1:13" s="55" customFormat="1" x14ac:dyDescent="0.25">
      <c r="A1793" s="12"/>
      <c r="B1793" s="12"/>
      <c r="C1793" s="12"/>
      <c r="D1793" s="95"/>
      <c r="E1793" s="12"/>
      <c r="F1793" s="103"/>
      <c r="G1793" s="11"/>
      <c r="H1793" s="247"/>
      <c r="I1793" s="11"/>
      <c r="J1793" s="11"/>
      <c r="K1793" s="11"/>
      <c r="L1793" s="11"/>
      <c r="M1793" s="3"/>
    </row>
    <row r="1794" spans="1:13" s="55" customFormat="1" x14ac:dyDescent="0.25">
      <c r="A1794" s="12"/>
      <c r="B1794" s="12"/>
      <c r="C1794" s="12"/>
      <c r="D1794" s="95"/>
      <c r="E1794" s="12"/>
      <c r="F1794" s="103"/>
      <c r="G1794" s="11"/>
      <c r="H1794" s="247"/>
      <c r="I1794" s="11"/>
      <c r="J1794" s="11"/>
      <c r="K1794" s="11"/>
      <c r="L1794" s="11"/>
      <c r="M1794" s="3"/>
    </row>
    <row r="1795" spans="1:13" s="55" customFormat="1" x14ac:dyDescent="0.25">
      <c r="A1795" s="12"/>
      <c r="B1795" s="12"/>
      <c r="C1795" s="12"/>
      <c r="D1795" s="95"/>
      <c r="E1795" s="12"/>
      <c r="F1795" s="103"/>
      <c r="G1795" s="11"/>
      <c r="H1795" s="247"/>
      <c r="I1795" s="11"/>
      <c r="J1795" s="11"/>
      <c r="K1795" s="11"/>
      <c r="L1795" s="11"/>
      <c r="M1795" s="3"/>
    </row>
    <row r="1796" spans="1:13" s="55" customFormat="1" x14ac:dyDescent="0.25">
      <c r="A1796" s="12"/>
      <c r="B1796" s="12"/>
      <c r="C1796" s="12"/>
      <c r="D1796" s="95"/>
      <c r="E1796" s="12"/>
      <c r="F1796" s="103"/>
      <c r="G1796" s="11"/>
      <c r="H1796" s="247"/>
      <c r="I1796" s="11"/>
      <c r="J1796" s="11"/>
      <c r="K1796" s="11"/>
      <c r="L1796" s="11"/>
      <c r="M1796" s="3"/>
    </row>
    <row r="1797" spans="1:13" s="55" customFormat="1" x14ac:dyDescent="0.25">
      <c r="A1797" s="12"/>
      <c r="B1797" s="12"/>
      <c r="C1797" s="12"/>
      <c r="D1797" s="95"/>
      <c r="E1797" s="12"/>
      <c r="F1797" s="103"/>
      <c r="G1797" s="11"/>
      <c r="H1797" s="247"/>
      <c r="I1797" s="11"/>
      <c r="J1797" s="11"/>
      <c r="K1797" s="11"/>
      <c r="L1797" s="11"/>
      <c r="M1797" s="3"/>
    </row>
    <row r="1798" spans="1:13" s="55" customFormat="1" x14ac:dyDescent="0.25">
      <c r="A1798" s="12"/>
      <c r="B1798" s="12"/>
      <c r="C1798" s="12"/>
      <c r="D1798" s="95"/>
      <c r="E1798" s="12"/>
      <c r="F1798" s="103"/>
      <c r="G1798" s="11"/>
      <c r="H1798" s="247"/>
      <c r="I1798" s="11"/>
      <c r="J1798" s="11"/>
      <c r="K1798" s="11"/>
      <c r="L1798" s="11"/>
      <c r="M1798" s="3"/>
    </row>
    <row r="1799" spans="1:13" s="55" customFormat="1" x14ac:dyDescent="0.25">
      <c r="A1799" s="12"/>
      <c r="B1799" s="12"/>
      <c r="C1799" s="12"/>
      <c r="D1799" s="95"/>
      <c r="E1799" s="12"/>
      <c r="F1799" s="103"/>
      <c r="G1799" s="11"/>
      <c r="H1799" s="247"/>
      <c r="I1799" s="11"/>
      <c r="J1799" s="11"/>
      <c r="K1799" s="11"/>
      <c r="L1799" s="11"/>
      <c r="M1799" s="3"/>
    </row>
    <row r="1800" spans="1:13" s="55" customFormat="1" x14ac:dyDescent="0.25">
      <c r="A1800" s="12"/>
      <c r="B1800" s="12"/>
      <c r="C1800" s="12"/>
      <c r="D1800" s="95"/>
      <c r="E1800" s="12"/>
      <c r="F1800" s="103"/>
      <c r="G1800" s="11"/>
      <c r="H1800" s="247"/>
      <c r="I1800" s="11"/>
      <c r="J1800" s="11"/>
      <c r="K1800" s="11"/>
      <c r="L1800" s="11"/>
      <c r="M1800" s="3"/>
    </row>
    <row r="1801" spans="1:13" s="55" customFormat="1" x14ac:dyDescent="0.25">
      <c r="A1801" s="12"/>
      <c r="B1801" s="12"/>
      <c r="C1801" s="12"/>
      <c r="D1801" s="95"/>
      <c r="E1801" s="12"/>
      <c r="F1801" s="103"/>
      <c r="G1801" s="11"/>
      <c r="H1801" s="247"/>
      <c r="I1801" s="11"/>
      <c r="J1801" s="11"/>
      <c r="K1801" s="11"/>
      <c r="L1801" s="11"/>
      <c r="M1801" s="3"/>
    </row>
    <row r="1802" spans="1:13" s="55" customFormat="1" x14ac:dyDescent="0.25">
      <c r="A1802" s="12"/>
      <c r="B1802" s="12"/>
      <c r="C1802" s="12"/>
      <c r="D1802" s="95"/>
      <c r="E1802" s="12"/>
      <c r="F1802" s="103"/>
      <c r="G1802" s="11"/>
      <c r="H1802" s="247"/>
      <c r="I1802" s="11"/>
      <c r="J1802" s="11"/>
      <c r="K1802" s="11"/>
      <c r="L1802" s="11"/>
      <c r="M1802" s="3"/>
    </row>
    <row r="1803" spans="1:13" s="55" customFormat="1" x14ac:dyDescent="0.25">
      <c r="A1803" s="12"/>
      <c r="B1803" s="12"/>
      <c r="C1803" s="12"/>
      <c r="D1803" s="95"/>
      <c r="E1803" s="12"/>
      <c r="F1803" s="103"/>
      <c r="G1803" s="11"/>
      <c r="H1803" s="247"/>
      <c r="I1803" s="11"/>
      <c r="J1803" s="11"/>
      <c r="K1803" s="11"/>
      <c r="L1803" s="11"/>
      <c r="M1803" s="3"/>
    </row>
    <row r="1804" spans="1:13" s="55" customFormat="1" x14ac:dyDescent="0.25">
      <c r="A1804" s="12"/>
      <c r="B1804" s="12"/>
      <c r="C1804" s="12"/>
      <c r="D1804" s="95"/>
      <c r="E1804" s="12"/>
      <c r="F1804" s="103"/>
      <c r="G1804" s="11"/>
      <c r="H1804" s="247"/>
      <c r="I1804" s="11"/>
      <c r="J1804" s="11"/>
      <c r="K1804" s="11"/>
      <c r="L1804" s="11"/>
      <c r="M1804" s="3"/>
    </row>
    <row r="1805" spans="1:13" s="55" customFormat="1" x14ac:dyDescent="0.25">
      <c r="A1805" s="12"/>
      <c r="B1805" s="12"/>
      <c r="C1805" s="12"/>
      <c r="D1805" s="95"/>
      <c r="E1805" s="12"/>
      <c r="F1805" s="103"/>
      <c r="G1805" s="11"/>
      <c r="H1805" s="247"/>
      <c r="I1805" s="11"/>
      <c r="J1805" s="11"/>
      <c r="K1805" s="11"/>
      <c r="L1805" s="11"/>
      <c r="M1805" s="3"/>
    </row>
    <row r="1806" spans="1:13" s="55" customFormat="1" x14ac:dyDescent="0.25">
      <c r="A1806" s="12"/>
      <c r="B1806" s="12"/>
      <c r="C1806" s="12"/>
      <c r="D1806" s="95"/>
      <c r="E1806" s="12"/>
      <c r="F1806" s="103"/>
      <c r="G1806" s="11"/>
      <c r="H1806" s="247"/>
      <c r="I1806" s="11"/>
      <c r="J1806" s="11"/>
      <c r="K1806" s="11"/>
      <c r="L1806" s="11"/>
      <c r="M1806" s="3"/>
    </row>
    <row r="1807" spans="1:13" s="55" customFormat="1" x14ac:dyDescent="0.25">
      <c r="A1807" s="12"/>
      <c r="B1807" s="12"/>
      <c r="C1807" s="12"/>
      <c r="D1807" s="95"/>
      <c r="E1807" s="12"/>
      <c r="F1807" s="103"/>
      <c r="G1807" s="11"/>
      <c r="H1807" s="247"/>
      <c r="I1807" s="11"/>
      <c r="J1807" s="11"/>
      <c r="K1807" s="11"/>
      <c r="L1807" s="11"/>
      <c r="M1807" s="3"/>
    </row>
    <row r="1808" spans="1:13" s="55" customFormat="1" x14ac:dyDescent="0.25">
      <c r="A1808" s="12"/>
      <c r="B1808" s="12"/>
      <c r="C1808" s="12"/>
      <c r="D1808" s="95"/>
      <c r="E1808" s="12"/>
      <c r="F1808" s="103"/>
      <c r="G1808" s="11"/>
      <c r="H1808" s="247"/>
      <c r="I1808" s="11"/>
      <c r="J1808" s="11"/>
      <c r="K1808" s="11"/>
      <c r="L1808" s="11"/>
      <c r="M1808" s="3"/>
    </row>
    <row r="1809" spans="1:13" s="55" customFormat="1" x14ac:dyDescent="0.25">
      <c r="A1809" s="12"/>
      <c r="B1809" s="12"/>
      <c r="C1809" s="12"/>
      <c r="D1809" s="95"/>
      <c r="E1809" s="12"/>
      <c r="F1809" s="103"/>
      <c r="G1809" s="11"/>
      <c r="H1809" s="247"/>
      <c r="I1809" s="11"/>
      <c r="J1809" s="11"/>
      <c r="K1809" s="11"/>
      <c r="L1809" s="11"/>
      <c r="M1809" s="3"/>
    </row>
    <row r="1810" spans="1:13" s="55" customFormat="1" x14ac:dyDescent="0.25">
      <c r="A1810" s="12"/>
      <c r="B1810" s="12"/>
      <c r="C1810" s="12"/>
      <c r="D1810" s="95"/>
      <c r="E1810" s="12"/>
      <c r="F1810" s="103"/>
      <c r="G1810" s="11"/>
      <c r="H1810" s="247"/>
      <c r="I1810" s="11"/>
      <c r="J1810" s="11"/>
      <c r="K1810" s="11"/>
      <c r="L1810" s="11"/>
      <c r="M1810" s="3"/>
    </row>
    <row r="1811" spans="1:13" s="55" customFormat="1" x14ac:dyDescent="0.25">
      <c r="A1811" s="12"/>
      <c r="B1811" s="12"/>
      <c r="C1811" s="12"/>
      <c r="D1811" s="95"/>
      <c r="E1811" s="12"/>
      <c r="F1811" s="103"/>
      <c r="G1811" s="11"/>
      <c r="H1811" s="247"/>
      <c r="I1811" s="11"/>
      <c r="J1811" s="11"/>
      <c r="K1811" s="11"/>
      <c r="L1811" s="11"/>
      <c r="M1811" s="3"/>
    </row>
    <row r="1812" spans="1:13" s="55" customFormat="1" x14ac:dyDescent="0.25">
      <c r="A1812" s="12"/>
      <c r="B1812" s="12"/>
      <c r="C1812" s="12"/>
      <c r="D1812" s="95"/>
      <c r="E1812" s="12"/>
      <c r="F1812" s="103"/>
      <c r="G1812" s="11"/>
      <c r="H1812" s="247"/>
      <c r="I1812" s="11"/>
      <c r="J1812" s="11"/>
      <c r="K1812" s="11"/>
      <c r="L1812" s="11"/>
      <c r="M1812" s="3"/>
    </row>
    <row r="1813" spans="1:13" s="55" customFormat="1" x14ac:dyDescent="0.25">
      <c r="A1813" s="12"/>
      <c r="B1813" s="12"/>
      <c r="C1813" s="12"/>
      <c r="D1813" s="95"/>
      <c r="E1813" s="12"/>
      <c r="F1813" s="103"/>
      <c r="G1813" s="11"/>
      <c r="H1813" s="247"/>
      <c r="I1813" s="11"/>
      <c r="J1813" s="11"/>
      <c r="K1813" s="11"/>
      <c r="L1813" s="11"/>
      <c r="M1813" s="3"/>
    </row>
    <row r="1814" spans="1:13" s="55" customFormat="1" x14ac:dyDescent="0.25">
      <c r="A1814" s="12"/>
      <c r="B1814" s="12"/>
      <c r="C1814" s="12"/>
      <c r="D1814" s="95"/>
      <c r="E1814" s="12"/>
      <c r="F1814" s="103"/>
      <c r="G1814" s="11"/>
      <c r="H1814" s="247"/>
      <c r="I1814" s="11"/>
      <c r="J1814" s="11"/>
      <c r="K1814" s="11"/>
      <c r="L1814" s="11"/>
      <c r="M1814" s="3"/>
    </row>
    <row r="1815" spans="1:13" s="55" customFormat="1" x14ac:dyDescent="0.25">
      <c r="A1815" s="12"/>
      <c r="B1815" s="12"/>
      <c r="C1815" s="12"/>
      <c r="D1815" s="95"/>
      <c r="E1815" s="12"/>
      <c r="F1815" s="103"/>
      <c r="G1815" s="11"/>
      <c r="H1815" s="247"/>
      <c r="I1815" s="11"/>
      <c r="J1815" s="11"/>
      <c r="K1815" s="11"/>
      <c r="L1815" s="11"/>
      <c r="M1815" s="3"/>
    </row>
    <row r="1816" spans="1:13" s="55" customFormat="1" x14ac:dyDescent="0.25">
      <c r="A1816" s="12"/>
      <c r="B1816" s="12"/>
      <c r="C1816" s="12"/>
      <c r="D1816" s="95"/>
      <c r="E1816" s="12"/>
      <c r="F1816" s="103"/>
      <c r="G1816" s="11"/>
      <c r="H1816" s="247"/>
      <c r="I1816" s="11"/>
      <c r="J1816" s="11"/>
      <c r="K1816" s="11"/>
      <c r="L1816" s="11"/>
      <c r="M1816" s="3"/>
    </row>
    <row r="1817" spans="1:13" s="55" customFormat="1" x14ac:dyDescent="0.25">
      <c r="A1817" s="12"/>
      <c r="B1817" s="12"/>
      <c r="C1817" s="12"/>
      <c r="D1817" s="95"/>
      <c r="E1817" s="12"/>
      <c r="F1817" s="103"/>
      <c r="G1817" s="11"/>
      <c r="H1817" s="247"/>
      <c r="I1817" s="11"/>
      <c r="J1817" s="11"/>
      <c r="K1817" s="11"/>
      <c r="L1817" s="11"/>
      <c r="M1817" s="3"/>
    </row>
    <row r="1818" spans="1:13" s="55" customFormat="1" x14ac:dyDescent="0.25">
      <c r="A1818" s="12"/>
      <c r="B1818" s="12"/>
      <c r="C1818" s="12"/>
      <c r="D1818" s="95"/>
      <c r="E1818" s="12"/>
      <c r="F1818" s="103"/>
      <c r="G1818" s="11"/>
      <c r="H1818" s="247"/>
      <c r="I1818" s="11"/>
      <c r="J1818" s="11"/>
      <c r="K1818" s="11"/>
      <c r="L1818" s="11"/>
      <c r="M1818" s="3"/>
    </row>
    <row r="1819" spans="1:13" s="55" customFormat="1" x14ac:dyDescent="0.25">
      <c r="A1819" s="12"/>
      <c r="B1819" s="12"/>
      <c r="C1819" s="12"/>
      <c r="D1819" s="95"/>
      <c r="E1819" s="12"/>
      <c r="F1819" s="103"/>
      <c r="G1819" s="11"/>
      <c r="H1819" s="247"/>
      <c r="I1819" s="11"/>
      <c r="J1819" s="11"/>
      <c r="K1819" s="11"/>
      <c r="L1819" s="11"/>
      <c r="M1819" s="3"/>
    </row>
    <row r="1820" spans="1:13" s="55" customFormat="1" x14ac:dyDescent="0.25">
      <c r="A1820" s="12"/>
      <c r="B1820" s="12"/>
      <c r="C1820" s="12"/>
      <c r="D1820" s="95"/>
      <c r="E1820" s="12"/>
      <c r="F1820" s="103"/>
      <c r="G1820" s="11"/>
      <c r="H1820" s="247"/>
      <c r="I1820" s="11"/>
      <c r="J1820" s="11"/>
      <c r="K1820" s="11"/>
      <c r="L1820" s="11"/>
      <c r="M1820" s="3"/>
    </row>
    <row r="1821" spans="1:13" s="55" customFormat="1" x14ac:dyDescent="0.25">
      <c r="A1821" s="12"/>
      <c r="B1821" s="12"/>
      <c r="C1821" s="12"/>
      <c r="D1821" s="95"/>
      <c r="E1821" s="12"/>
      <c r="F1821" s="103"/>
      <c r="G1821" s="11"/>
      <c r="H1821" s="247"/>
      <c r="I1821" s="11"/>
      <c r="J1821" s="11"/>
      <c r="K1821" s="11"/>
      <c r="L1821" s="11"/>
      <c r="M1821" s="3"/>
    </row>
    <row r="1822" spans="1:13" s="55" customFormat="1" x14ac:dyDescent="0.25">
      <c r="A1822" s="12"/>
      <c r="B1822" s="12"/>
      <c r="C1822" s="12"/>
      <c r="D1822" s="95"/>
      <c r="E1822" s="12"/>
      <c r="F1822" s="103"/>
      <c r="G1822" s="11"/>
      <c r="H1822" s="247"/>
      <c r="I1822" s="11"/>
      <c r="J1822" s="11"/>
      <c r="K1822" s="11"/>
      <c r="L1822" s="11"/>
      <c r="M1822" s="3"/>
    </row>
    <row r="1823" spans="1:13" s="55" customFormat="1" x14ac:dyDescent="0.25">
      <c r="A1823" s="12"/>
      <c r="B1823" s="12"/>
      <c r="C1823" s="12"/>
      <c r="D1823" s="95"/>
      <c r="E1823" s="12"/>
      <c r="F1823" s="103"/>
      <c r="G1823" s="11"/>
      <c r="H1823" s="247"/>
      <c r="I1823" s="11"/>
      <c r="J1823" s="11"/>
      <c r="K1823" s="11"/>
      <c r="L1823" s="11"/>
      <c r="M1823" s="3"/>
    </row>
    <row r="1824" spans="1:13" s="55" customFormat="1" x14ac:dyDescent="0.25">
      <c r="A1824" s="12"/>
      <c r="B1824" s="12"/>
      <c r="C1824" s="12"/>
      <c r="D1824" s="95"/>
      <c r="E1824" s="12"/>
      <c r="F1824" s="103"/>
      <c r="G1824" s="11"/>
      <c r="H1824" s="247"/>
      <c r="I1824" s="11"/>
      <c r="J1824" s="11"/>
      <c r="K1824" s="11"/>
      <c r="L1824" s="11"/>
      <c r="M1824" s="3"/>
    </row>
    <row r="1825" spans="1:13" s="55" customFormat="1" x14ac:dyDescent="0.25">
      <c r="A1825" s="12"/>
      <c r="B1825" s="12"/>
      <c r="C1825" s="12"/>
      <c r="D1825" s="95"/>
      <c r="E1825" s="12"/>
      <c r="F1825" s="103"/>
      <c r="G1825" s="11"/>
      <c r="H1825" s="247"/>
      <c r="I1825" s="11"/>
      <c r="J1825" s="11"/>
      <c r="K1825" s="11"/>
      <c r="L1825" s="11"/>
      <c r="M1825" s="3"/>
    </row>
    <row r="1826" spans="1:13" s="55" customFormat="1" x14ac:dyDescent="0.25">
      <c r="A1826" s="12"/>
      <c r="B1826" s="12"/>
      <c r="C1826" s="12"/>
      <c r="D1826" s="95"/>
      <c r="E1826" s="12"/>
      <c r="F1826" s="103"/>
      <c r="G1826" s="11"/>
      <c r="H1826" s="247"/>
      <c r="I1826" s="11"/>
      <c r="J1826" s="11"/>
      <c r="K1826" s="11"/>
      <c r="L1826" s="11"/>
      <c r="M1826" s="3"/>
    </row>
    <row r="1827" spans="1:13" s="55" customFormat="1" x14ac:dyDescent="0.25">
      <c r="A1827" s="12"/>
      <c r="B1827" s="12"/>
      <c r="C1827" s="12"/>
      <c r="D1827" s="95"/>
      <c r="E1827" s="12"/>
      <c r="F1827" s="103"/>
      <c r="G1827" s="11"/>
      <c r="H1827" s="247"/>
      <c r="I1827" s="11"/>
      <c r="J1827" s="11"/>
      <c r="K1827" s="11"/>
      <c r="L1827" s="11"/>
      <c r="M1827" s="3"/>
    </row>
    <row r="1828" spans="1:13" s="55" customFormat="1" x14ac:dyDescent="0.25">
      <c r="A1828" s="12"/>
      <c r="B1828" s="12"/>
      <c r="C1828" s="12"/>
      <c r="D1828" s="95"/>
      <c r="E1828" s="12"/>
      <c r="F1828" s="103"/>
      <c r="G1828" s="11"/>
      <c r="H1828" s="247"/>
      <c r="I1828" s="11"/>
      <c r="J1828" s="11"/>
      <c r="K1828" s="11"/>
      <c r="L1828" s="11"/>
      <c r="M1828" s="3"/>
    </row>
    <row r="1829" spans="1:13" s="55" customFormat="1" x14ac:dyDescent="0.25">
      <c r="A1829" s="12"/>
      <c r="B1829" s="12"/>
      <c r="C1829" s="12"/>
      <c r="D1829" s="95"/>
      <c r="E1829" s="12"/>
      <c r="F1829" s="103"/>
      <c r="G1829" s="11"/>
      <c r="H1829" s="247"/>
      <c r="I1829" s="11"/>
      <c r="J1829" s="11"/>
      <c r="K1829" s="11"/>
      <c r="L1829" s="11"/>
      <c r="M1829" s="3"/>
    </row>
    <row r="1830" spans="1:13" s="55" customFormat="1" x14ac:dyDescent="0.25">
      <c r="A1830" s="12"/>
      <c r="B1830" s="12"/>
      <c r="C1830" s="12"/>
      <c r="D1830" s="95"/>
      <c r="E1830" s="12"/>
      <c r="F1830" s="103"/>
      <c r="G1830" s="11"/>
      <c r="H1830" s="247"/>
      <c r="I1830" s="11"/>
      <c r="J1830" s="11"/>
      <c r="K1830" s="11"/>
      <c r="L1830" s="11"/>
      <c r="M1830" s="3"/>
    </row>
    <row r="1831" spans="1:13" s="55" customFormat="1" x14ac:dyDescent="0.25">
      <c r="A1831" s="12"/>
      <c r="B1831" s="12"/>
      <c r="C1831" s="12"/>
      <c r="D1831" s="95"/>
      <c r="E1831" s="12"/>
      <c r="F1831" s="103"/>
      <c r="G1831" s="11"/>
      <c r="H1831" s="247"/>
      <c r="I1831" s="11"/>
      <c r="J1831" s="11"/>
      <c r="K1831" s="11"/>
      <c r="L1831" s="11"/>
      <c r="M1831" s="3"/>
    </row>
    <row r="1832" spans="1:13" s="55" customFormat="1" x14ac:dyDescent="0.25">
      <c r="A1832" s="12"/>
      <c r="B1832" s="12"/>
      <c r="C1832" s="12"/>
      <c r="D1832" s="95"/>
      <c r="E1832" s="12"/>
      <c r="F1832" s="103"/>
      <c r="G1832" s="11"/>
      <c r="H1832" s="247"/>
      <c r="I1832" s="11"/>
      <c r="J1832" s="11"/>
      <c r="K1832" s="11"/>
      <c r="L1832" s="11"/>
      <c r="M1832" s="3"/>
    </row>
    <row r="1833" spans="1:13" s="55" customFormat="1" x14ac:dyDescent="0.25">
      <c r="A1833" s="12"/>
      <c r="B1833" s="12"/>
      <c r="C1833" s="12"/>
      <c r="D1833" s="95"/>
      <c r="E1833" s="12"/>
      <c r="F1833" s="103"/>
      <c r="G1833" s="11"/>
      <c r="H1833" s="247"/>
      <c r="I1833" s="11"/>
      <c r="J1833" s="11"/>
      <c r="K1833" s="11"/>
      <c r="L1833" s="11"/>
      <c r="M1833" s="3"/>
    </row>
    <row r="1834" spans="1:13" s="55" customFormat="1" x14ac:dyDescent="0.25">
      <c r="A1834" s="12"/>
      <c r="B1834" s="12"/>
      <c r="C1834" s="12"/>
      <c r="D1834" s="95"/>
      <c r="E1834" s="12"/>
      <c r="F1834" s="103"/>
      <c r="G1834" s="11"/>
      <c r="H1834" s="247"/>
      <c r="I1834" s="11"/>
      <c r="J1834" s="11"/>
      <c r="K1834" s="11"/>
      <c r="L1834" s="11"/>
      <c r="M1834" s="3"/>
    </row>
    <row r="1835" spans="1:13" s="55" customFormat="1" x14ac:dyDescent="0.25">
      <c r="A1835" s="12"/>
      <c r="B1835" s="12"/>
      <c r="C1835" s="12"/>
      <c r="D1835" s="95"/>
      <c r="E1835" s="12"/>
      <c r="F1835" s="103"/>
      <c r="G1835" s="11"/>
      <c r="H1835" s="247"/>
      <c r="I1835" s="11"/>
      <c r="J1835" s="11"/>
      <c r="K1835" s="11"/>
      <c r="L1835" s="11"/>
      <c r="M1835" s="3"/>
    </row>
    <row r="1836" spans="1:13" s="55" customFormat="1" x14ac:dyDescent="0.25">
      <c r="A1836" s="12"/>
      <c r="B1836" s="12"/>
      <c r="C1836" s="12"/>
      <c r="D1836" s="95"/>
      <c r="E1836" s="12"/>
      <c r="F1836" s="103"/>
      <c r="G1836" s="11"/>
      <c r="H1836" s="247"/>
      <c r="I1836" s="11"/>
      <c r="J1836" s="11"/>
      <c r="K1836" s="11"/>
      <c r="L1836" s="11"/>
      <c r="M1836" s="3"/>
    </row>
    <row r="1837" spans="1:13" s="55" customFormat="1" x14ac:dyDescent="0.25">
      <c r="A1837" s="12"/>
      <c r="B1837" s="12"/>
      <c r="C1837" s="12"/>
      <c r="D1837" s="95"/>
      <c r="E1837" s="12"/>
      <c r="F1837" s="103"/>
      <c r="G1837" s="11"/>
      <c r="H1837" s="247"/>
      <c r="I1837" s="11"/>
      <c r="J1837" s="11"/>
      <c r="K1837" s="11"/>
      <c r="L1837" s="11"/>
      <c r="M1837" s="3"/>
    </row>
    <row r="1838" spans="1:13" s="55" customFormat="1" x14ac:dyDescent="0.25">
      <c r="A1838" s="12"/>
      <c r="B1838" s="12"/>
      <c r="C1838" s="12"/>
      <c r="D1838" s="95"/>
      <c r="E1838" s="12"/>
      <c r="F1838" s="103"/>
      <c r="G1838" s="11"/>
      <c r="H1838" s="247"/>
      <c r="I1838" s="11"/>
      <c r="J1838" s="11"/>
      <c r="K1838" s="11"/>
      <c r="L1838" s="11"/>
      <c r="M1838" s="3"/>
    </row>
    <row r="1839" spans="1:13" s="55" customFormat="1" x14ac:dyDescent="0.25">
      <c r="A1839" s="12"/>
      <c r="B1839" s="12"/>
      <c r="C1839" s="12"/>
      <c r="D1839" s="95"/>
      <c r="E1839" s="12"/>
      <c r="F1839" s="103"/>
      <c r="G1839" s="11"/>
      <c r="H1839" s="247"/>
      <c r="I1839" s="11"/>
      <c r="J1839" s="11"/>
      <c r="K1839" s="11"/>
      <c r="L1839" s="11"/>
      <c r="M1839" s="3"/>
    </row>
    <row r="1840" spans="1:13" s="55" customFormat="1" x14ac:dyDescent="0.25">
      <c r="A1840" s="12"/>
      <c r="B1840" s="12"/>
      <c r="C1840" s="12"/>
      <c r="D1840" s="95"/>
      <c r="E1840" s="12"/>
      <c r="F1840" s="103"/>
      <c r="G1840" s="11"/>
      <c r="H1840" s="247"/>
      <c r="I1840" s="11"/>
      <c r="J1840" s="11"/>
      <c r="K1840" s="11"/>
      <c r="L1840" s="11"/>
      <c r="M1840" s="3"/>
    </row>
    <row r="1841" spans="1:13" s="55" customFormat="1" x14ac:dyDescent="0.25">
      <c r="A1841" s="12"/>
      <c r="B1841" s="12"/>
      <c r="C1841" s="12"/>
      <c r="D1841" s="95"/>
      <c r="E1841" s="12"/>
      <c r="F1841" s="103"/>
      <c r="G1841" s="11"/>
      <c r="H1841" s="247"/>
      <c r="I1841" s="11"/>
      <c r="J1841" s="11"/>
      <c r="K1841" s="11"/>
      <c r="L1841" s="11"/>
      <c r="M1841" s="3"/>
    </row>
    <row r="1842" spans="1:13" s="55" customFormat="1" x14ac:dyDescent="0.25">
      <c r="A1842" s="12"/>
      <c r="B1842" s="12"/>
      <c r="C1842" s="12"/>
      <c r="D1842" s="95"/>
      <c r="E1842" s="12"/>
      <c r="F1842" s="103"/>
      <c r="G1842" s="11"/>
      <c r="H1842" s="247"/>
      <c r="I1842" s="11"/>
      <c r="J1842" s="11"/>
      <c r="K1842" s="11"/>
      <c r="L1842" s="11"/>
      <c r="M1842" s="3"/>
    </row>
    <row r="1843" spans="1:13" s="55" customFormat="1" x14ac:dyDescent="0.25">
      <c r="A1843" s="12"/>
      <c r="B1843" s="12"/>
      <c r="C1843" s="12"/>
      <c r="D1843" s="95"/>
      <c r="E1843" s="12"/>
      <c r="F1843" s="103"/>
      <c r="G1843" s="11"/>
      <c r="H1843" s="247"/>
      <c r="I1843" s="11"/>
      <c r="J1843" s="11"/>
      <c r="K1843" s="11"/>
      <c r="L1843" s="11"/>
      <c r="M1843" s="3"/>
    </row>
    <row r="1844" spans="1:13" s="55" customFormat="1" x14ac:dyDescent="0.25">
      <c r="A1844" s="12"/>
      <c r="B1844" s="12"/>
      <c r="C1844" s="12"/>
      <c r="D1844" s="95"/>
      <c r="E1844" s="12"/>
      <c r="F1844" s="103"/>
      <c r="G1844" s="11"/>
      <c r="H1844" s="247"/>
      <c r="I1844" s="11"/>
      <c r="J1844" s="11"/>
      <c r="K1844" s="11"/>
      <c r="L1844" s="11"/>
      <c r="M1844" s="3"/>
    </row>
    <row r="1845" spans="1:13" s="55" customFormat="1" x14ac:dyDescent="0.25">
      <c r="A1845" s="12"/>
      <c r="B1845" s="12"/>
      <c r="C1845" s="12"/>
      <c r="D1845" s="95"/>
      <c r="E1845" s="12"/>
      <c r="F1845" s="103"/>
      <c r="G1845" s="11"/>
      <c r="H1845" s="247"/>
      <c r="I1845" s="11"/>
      <c r="J1845" s="11"/>
      <c r="K1845" s="11"/>
      <c r="L1845" s="11"/>
      <c r="M1845" s="3"/>
    </row>
    <row r="1846" spans="1:13" s="55" customFormat="1" x14ac:dyDescent="0.25">
      <c r="A1846" s="12"/>
      <c r="B1846" s="12"/>
      <c r="C1846" s="12"/>
      <c r="D1846" s="95"/>
      <c r="E1846" s="12"/>
      <c r="F1846" s="103"/>
      <c r="G1846" s="11"/>
      <c r="H1846" s="247"/>
      <c r="I1846" s="11"/>
      <c r="J1846" s="11"/>
      <c r="K1846" s="11"/>
      <c r="L1846" s="11"/>
      <c r="M1846" s="3"/>
    </row>
    <row r="1847" spans="1:13" s="55" customFormat="1" x14ac:dyDescent="0.25">
      <c r="A1847" s="12"/>
      <c r="B1847" s="12"/>
      <c r="C1847" s="12"/>
      <c r="D1847" s="95"/>
      <c r="E1847" s="12"/>
      <c r="F1847" s="103"/>
      <c r="G1847" s="11"/>
      <c r="H1847" s="247"/>
      <c r="I1847" s="11"/>
      <c r="J1847" s="11"/>
      <c r="K1847" s="11"/>
      <c r="L1847" s="11"/>
      <c r="M1847" s="3"/>
    </row>
    <row r="1848" spans="1:13" s="55" customFormat="1" x14ac:dyDescent="0.25">
      <c r="A1848" s="12"/>
      <c r="B1848" s="12"/>
      <c r="C1848" s="12"/>
      <c r="D1848" s="95"/>
      <c r="E1848" s="12"/>
      <c r="F1848" s="103"/>
      <c r="G1848" s="11"/>
      <c r="H1848" s="247"/>
      <c r="I1848" s="11"/>
      <c r="J1848" s="11"/>
      <c r="K1848" s="11"/>
      <c r="L1848" s="11"/>
      <c r="M1848" s="3"/>
    </row>
    <row r="1849" spans="1:13" s="55" customFormat="1" x14ac:dyDescent="0.25">
      <c r="A1849" s="12"/>
      <c r="B1849" s="12"/>
      <c r="C1849" s="12"/>
      <c r="D1849" s="95"/>
      <c r="E1849" s="12"/>
      <c r="F1849" s="103"/>
      <c r="G1849" s="11"/>
      <c r="H1849" s="247"/>
      <c r="I1849" s="11"/>
      <c r="J1849" s="11"/>
      <c r="K1849" s="11"/>
      <c r="L1849" s="11"/>
      <c r="M1849" s="3"/>
    </row>
    <row r="1850" spans="1:13" s="55" customFormat="1" x14ac:dyDescent="0.25">
      <c r="A1850" s="12"/>
      <c r="B1850" s="12"/>
      <c r="C1850" s="12"/>
      <c r="D1850" s="95"/>
      <c r="E1850" s="12"/>
      <c r="F1850" s="103"/>
      <c r="G1850" s="11"/>
      <c r="H1850" s="247"/>
      <c r="I1850" s="11"/>
      <c r="J1850" s="11"/>
      <c r="K1850" s="11"/>
      <c r="L1850" s="11"/>
      <c r="M1850" s="3"/>
    </row>
    <row r="1851" spans="1:13" s="55" customFormat="1" x14ac:dyDescent="0.25">
      <c r="A1851" s="12"/>
      <c r="B1851" s="12"/>
      <c r="C1851" s="12"/>
      <c r="D1851" s="95"/>
      <c r="E1851" s="12"/>
      <c r="F1851" s="103"/>
      <c r="G1851" s="11"/>
      <c r="H1851" s="247"/>
      <c r="I1851" s="11"/>
      <c r="J1851" s="11"/>
      <c r="K1851" s="11"/>
      <c r="L1851" s="11"/>
      <c r="M1851" s="3"/>
    </row>
    <row r="1852" spans="1:13" s="55" customFormat="1" x14ac:dyDescent="0.25">
      <c r="A1852" s="12"/>
      <c r="B1852" s="12"/>
      <c r="C1852" s="12"/>
      <c r="D1852" s="95"/>
      <c r="E1852" s="12"/>
      <c r="F1852" s="103"/>
      <c r="G1852" s="11"/>
      <c r="H1852" s="247"/>
      <c r="I1852" s="11"/>
      <c r="J1852" s="11"/>
      <c r="K1852" s="11"/>
      <c r="L1852" s="11"/>
      <c r="M1852" s="3"/>
    </row>
    <row r="1853" spans="1:13" s="55" customFormat="1" x14ac:dyDescent="0.25">
      <c r="A1853" s="12"/>
      <c r="B1853" s="12"/>
      <c r="C1853" s="12"/>
      <c r="D1853" s="95"/>
      <c r="E1853" s="12"/>
      <c r="F1853" s="103"/>
      <c r="G1853" s="11"/>
      <c r="H1853" s="247"/>
      <c r="I1853" s="11"/>
      <c r="J1853" s="11"/>
      <c r="K1853" s="11"/>
      <c r="L1853" s="11"/>
      <c r="M1853" s="3"/>
    </row>
    <row r="1854" spans="1:13" s="55" customFormat="1" x14ac:dyDescent="0.25">
      <c r="A1854" s="12"/>
      <c r="B1854" s="12"/>
      <c r="C1854" s="12"/>
      <c r="D1854" s="95"/>
      <c r="E1854" s="12"/>
      <c r="F1854" s="103"/>
      <c r="G1854" s="11"/>
      <c r="H1854" s="247"/>
      <c r="I1854" s="11"/>
      <c r="J1854" s="11"/>
      <c r="K1854" s="11"/>
      <c r="L1854" s="11"/>
      <c r="M1854" s="3"/>
    </row>
    <row r="1855" spans="1:13" s="55" customFormat="1" x14ac:dyDescent="0.25">
      <c r="A1855" s="12"/>
      <c r="B1855" s="12"/>
      <c r="C1855" s="12"/>
      <c r="D1855" s="95"/>
      <c r="E1855" s="12"/>
      <c r="F1855" s="103"/>
      <c r="G1855" s="11"/>
      <c r="H1855" s="247"/>
      <c r="I1855" s="11"/>
      <c r="J1855" s="11"/>
      <c r="K1855" s="11"/>
      <c r="L1855" s="11"/>
      <c r="M1855" s="3"/>
    </row>
    <row r="1856" spans="1:13" s="55" customFormat="1" x14ac:dyDescent="0.25">
      <c r="A1856" s="12"/>
      <c r="B1856" s="12"/>
      <c r="C1856" s="12"/>
      <c r="D1856" s="95"/>
      <c r="E1856" s="12"/>
      <c r="F1856" s="103"/>
      <c r="G1856" s="11"/>
      <c r="H1856" s="247"/>
      <c r="I1856" s="11"/>
      <c r="J1856" s="11"/>
      <c r="K1856" s="11"/>
      <c r="L1856" s="11"/>
      <c r="M1856" s="3"/>
    </row>
    <row r="1857" spans="1:13" s="55" customFormat="1" x14ac:dyDescent="0.25">
      <c r="A1857" s="12"/>
      <c r="B1857" s="12"/>
      <c r="C1857" s="12"/>
      <c r="D1857" s="95"/>
      <c r="E1857" s="12"/>
      <c r="F1857" s="103"/>
      <c r="G1857" s="11"/>
      <c r="H1857" s="247"/>
      <c r="I1857" s="11"/>
      <c r="J1857" s="11"/>
      <c r="K1857" s="11"/>
      <c r="L1857" s="11"/>
      <c r="M1857" s="3"/>
    </row>
    <row r="1858" spans="1:13" s="55" customFormat="1" x14ac:dyDescent="0.25">
      <c r="A1858" s="12"/>
      <c r="B1858" s="12"/>
      <c r="C1858" s="12"/>
      <c r="D1858" s="95"/>
      <c r="E1858" s="12"/>
      <c r="F1858" s="103"/>
      <c r="G1858" s="11"/>
      <c r="H1858" s="247"/>
      <c r="I1858" s="11"/>
      <c r="J1858" s="11"/>
      <c r="K1858" s="11"/>
      <c r="L1858" s="11"/>
      <c r="M1858" s="3"/>
    </row>
    <row r="1859" spans="1:13" s="55" customFormat="1" x14ac:dyDescent="0.25">
      <c r="A1859" s="12"/>
      <c r="B1859" s="12"/>
      <c r="C1859" s="12"/>
      <c r="D1859" s="95"/>
      <c r="E1859" s="12"/>
      <c r="F1859" s="103"/>
      <c r="G1859" s="11"/>
      <c r="H1859" s="247"/>
      <c r="I1859" s="11"/>
      <c r="J1859" s="11"/>
      <c r="K1859" s="11"/>
      <c r="L1859" s="11"/>
      <c r="M1859" s="3"/>
    </row>
    <row r="1860" spans="1:13" s="55" customFormat="1" x14ac:dyDescent="0.25">
      <c r="A1860" s="12"/>
      <c r="B1860" s="12"/>
      <c r="C1860" s="12"/>
      <c r="D1860" s="95"/>
      <c r="E1860" s="12"/>
      <c r="F1860" s="103"/>
      <c r="G1860" s="11"/>
      <c r="H1860" s="247"/>
      <c r="I1860" s="11"/>
      <c r="J1860" s="11"/>
      <c r="K1860" s="11"/>
      <c r="L1860" s="11"/>
      <c r="M1860" s="3"/>
    </row>
    <row r="1861" spans="1:13" s="55" customFormat="1" x14ac:dyDescent="0.25">
      <c r="A1861" s="12"/>
      <c r="B1861" s="12"/>
      <c r="C1861" s="12"/>
      <c r="D1861" s="95"/>
      <c r="E1861" s="12"/>
      <c r="F1861" s="103"/>
      <c r="G1861" s="11"/>
      <c r="H1861" s="247"/>
      <c r="I1861" s="11"/>
      <c r="J1861" s="11"/>
      <c r="K1861" s="11"/>
      <c r="L1861" s="11"/>
      <c r="M1861" s="3"/>
    </row>
    <row r="1862" spans="1:13" s="55" customFormat="1" x14ac:dyDescent="0.25">
      <c r="A1862" s="12"/>
      <c r="B1862" s="12"/>
      <c r="C1862" s="12"/>
      <c r="D1862" s="95"/>
      <c r="E1862" s="12"/>
      <c r="F1862" s="103"/>
      <c r="G1862" s="11"/>
      <c r="H1862" s="247"/>
      <c r="I1862" s="11"/>
      <c r="J1862" s="11"/>
      <c r="K1862" s="11"/>
      <c r="L1862" s="11"/>
      <c r="M1862" s="3"/>
    </row>
    <row r="1863" spans="1:13" s="55" customFormat="1" x14ac:dyDescent="0.25">
      <c r="A1863" s="12"/>
      <c r="B1863" s="12"/>
      <c r="C1863" s="12"/>
      <c r="D1863" s="95"/>
      <c r="E1863" s="12"/>
      <c r="F1863" s="103"/>
      <c r="G1863" s="11"/>
      <c r="H1863" s="247"/>
      <c r="I1863" s="11"/>
      <c r="J1863" s="11"/>
      <c r="K1863" s="11"/>
      <c r="L1863" s="11"/>
      <c r="M1863" s="3"/>
    </row>
    <row r="1864" spans="1:13" s="55" customFormat="1" x14ac:dyDescent="0.25">
      <c r="A1864" s="12"/>
      <c r="B1864" s="12"/>
      <c r="C1864" s="12"/>
      <c r="D1864" s="95"/>
      <c r="E1864" s="12"/>
      <c r="F1864" s="103"/>
      <c r="G1864" s="11"/>
      <c r="H1864" s="247"/>
      <c r="I1864" s="11"/>
      <c r="J1864" s="11"/>
      <c r="K1864" s="11"/>
      <c r="L1864" s="11"/>
      <c r="M1864" s="3"/>
    </row>
    <row r="1865" spans="1:13" s="55" customFormat="1" x14ac:dyDescent="0.25">
      <c r="A1865" s="12"/>
      <c r="B1865" s="12"/>
      <c r="C1865" s="12"/>
      <c r="D1865" s="95"/>
      <c r="E1865" s="12"/>
      <c r="F1865" s="103"/>
      <c r="G1865" s="11"/>
      <c r="H1865" s="247"/>
      <c r="I1865" s="11"/>
      <c r="J1865" s="11"/>
      <c r="K1865" s="11"/>
      <c r="L1865" s="11"/>
      <c r="M1865" s="3"/>
    </row>
    <row r="1866" spans="1:13" s="55" customFormat="1" x14ac:dyDescent="0.25">
      <c r="A1866" s="12"/>
      <c r="B1866" s="12"/>
      <c r="C1866" s="12"/>
      <c r="D1866" s="95"/>
      <c r="E1866" s="12"/>
      <c r="F1866" s="103"/>
      <c r="G1866" s="11"/>
      <c r="H1866" s="247"/>
      <c r="I1866" s="11"/>
      <c r="J1866" s="11"/>
      <c r="K1866" s="11"/>
      <c r="L1866" s="11"/>
      <c r="M1866" s="3"/>
    </row>
    <row r="1867" spans="1:13" s="55" customFormat="1" x14ac:dyDescent="0.25">
      <c r="A1867" s="12"/>
      <c r="B1867" s="12"/>
      <c r="C1867" s="12"/>
      <c r="D1867" s="95"/>
      <c r="E1867" s="12"/>
      <c r="F1867" s="103"/>
      <c r="G1867" s="11"/>
      <c r="H1867" s="247"/>
      <c r="I1867" s="11"/>
      <c r="J1867" s="11"/>
      <c r="K1867" s="11"/>
      <c r="L1867" s="11"/>
      <c r="M1867" s="3"/>
    </row>
    <row r="1868" spans="1:13" s="55" customFormat="1" x14ac:dyDescent="0.25">
      <c r="A1868" s="12"/>
      <c r="B1868" s="12"/>
      <c r="C1868" s="12"/>
      <c r="D1868" s="95"/>
      <c r="E1868" s="12"/>
      <c r="F1868" s="103"/>
      <c r="G1868" s="11"/>
      <c r="H1868" s="247"/>
      <c r="I1868" s="11"/>
      <c r="J1868" s="11"/>
      <c r="K1868" s="11"/>
      <c r="L1868" s="11"/>
      <c r="M1868" s="3"/>
    </row>
    <row r="1869" spans="1:13" s="55" customFormat="1" x14ac:dyDescent="0.25">
      <c r="A1869" s="12"/>
      <c r="B1869" s="12"/>
      <c r="C1869" s="12"/>
      <c r="D1869" s="95"/>
      <c r="E1869" s="12"/>
      <c r="F1869" s="103"/>
      <c r="G1869" s="11"/>
      <c r="H1869" s="247"/>
      <c r="I1869" s="11"/>
      <c r="J1869" s="11"/>
      <c r="K1869" s="11"/>
      <c r="L1869" s="11"/>
      <c r="M1869" s="3"/>
    </row>
    <row r="1870" spans="1:13" s="55" customFormat="1" x14ac:dyDescent="0.25">
      <c r="A1870" s="12"/>
      <c r="B1870" s="12"/>
      <c r="C1870" s="12"/>
      <c r="D1870" s="95"/>
      <c r="E1870" s="12"/>
      <c r="F1870" s="103"/>
      <c r="G1870" s="11"/>
      <c r="H1870" s="247"/>
      <c r="I1870" s="11"/>
      <c r="J1870" s="11"/>
      <c r="K1870" s="11"/>
      <c r="L1870" s="11"/>
      <c r="M1870" s="3"/>
    </row>
    <row r="1871" spans="1:13" s="55" customFormat="1" x14ac:dyDescent="0.25">
      <c r="A1871" s="12"/>
      <c r="B1871" s="12"/>
      <c r="C1871" s="12"/>
      <c r="D1871" s="95"/>
      <c r="E1871" s="12"/>
      <c r="F1871" s="103"/>
      <c r="G1871" s="11"/>
      <c r="H1871" s="247"/>
      <c r="I1871" s="11"/>
      <c r="J1871" s="11"/>
      <c r="K1871" s="11"/>
      <c r="L1871" s="11"/>
      <c r="M1871" s="3"/>
    </row>
    <row r="1872" spans="1:13" s="55" customFormat="1" x14ac:dyDescent="0.25">
      <c r="A1872" s="12"/>
      <c r="B1872" s="12"/>
      <c r="C1872" s="12"/>
      <c r="D1872" s="95"/>
      <c r="E1872" s="12"/>
      <c r="F1872" s="103"/>
      <c r="G1872" s="11"/>
      <c r="H1872" s="247"/>
      <c r="I1872" s="11"/>
      <c r="J1872" s="11"/>
      <c r="K1872" s="11"/>
      <c r="L1872" s="11"/>
      <c r="M1872" s="3"/>
    </row>
    <row r="1873" spans="1:13" s="55" customFormat="1" x14ac:dyDescent="0.25">
      <c r="A1873" s="12"/>
      <c r="B1873" s="12"/>
      <c r="C1873" s="12"/>
      <c r="D1873" s="95"/>
      <c r="E1873" s="12"/>
      <c r="F1873" s="103"/>
      <c r="G1873" s="11"/>
      <c r="H1873" s="247"/>
      <c r="I1873" s="11"/>
      <c r="J1873" s="11"/>
      <c r="K1873" s="11"/>
      <c r="L1873" s="11"/>
      <c r="M1873" s="3"/>
    </row>
    <row r="1874" spans="1:13" s="55" customFormat="1" x14ac:dyDescent="0.25">
      <c r="A1874" s="12"/>
      <c r="B1874" s="12"/>
      <c r="C1874" s="12"/>
      <c r="D1874" s="95"/>
      <c r="E1874" s="12"/>
      <c r="F1874" s="103"/>
      <c r="G1874" s="11"/>
      <c r="H1874" s="247"/>
      <c r="I1874" s="11"/>
      <c r="J1874" s="11"/>
      <c r="K1874" s="11"/>
      <c r="L1874" s="11"/>
      <c r="M1874" s="3"/>
    </row>
    <row r="1875" spans="1:13" s="55" customFormat="1" x14ac:dyDescent="0.25">
      <c r="A1875" s="12"/>
      <c r="B1875" s="12"/>
      <c r="C1875" s="12"/>
      <c r="D1875" s="95"/>
      <c r="E1875" s="12"/>
      <c r="F1875" s="103"/>
      <c r="G1875" s="11"/>
      <c r="H1875" s="247"/>
      <c r="I1875" s="11"/>
      <c r="J1875" s="11"/>
      <c r="K1875" s="11"/>
      <c r="L1875" s="11"/>
      <c r="M1875" s="3"/>
    </row>
    <row r="1876" spans="1:13" s="55" customFormat="1" x14ac:dyDescent="0.25">
      <c r="A1876" s="12"/>
      <c r="B1876" s="12"/>
      <c r="C1876" s="12"/>
      <c r="D1876" s="95"/>
      <c r="E1876" s="12"/>
      <c r="F1876" s="103"/>
      <c r="G1876" s="11"/>
      <c r="H1876" s="247"/>
      <c r="I1876" s="11"/>
      <c r="J1876" s="11"/>
      <c r="K1876" s="11"/>
      <c r="L1876" s="11"/>
      <c r="M1876" s="3"/>
    </row>
    <row r="1877" spans="1:13" s="55" customFormat="1" x14ac:dyDescent="0.25">
      <c r="A1877" s="12"/>
      <c r="B1877" s="12"/>
      <c r="C1877" s="12"/>
      <c r="D1877" s="95"/>
      <c r="E1877" s="12"/>
      <c r="F1877" s="103"/>
      <c r="G1877" s="11"/>
      <c r="H1877" s="247"/>
      <c r="I1877" s="11"/>
      <c r="J1877" s="11"/>
      <c r="K1877" s="11"/>
      <c r="L1877" s="11"/>
      <c r="M1877" s="3"/>
    </row>
    <row r="1878" spans="1:13" s="55" customFormat="1" x14ac:dyDescent="0.25">
      <c r="A1878" s="12"/>
      <c r="B1878" s="12"/>
      <c r="C1878" s="12"/>
      <c r="D1878" s="95"/>
      <c r="E1878" s="12"/>
      <c r="F1878" s="103"/>
      <c r="G1878" s="11"/>
      <c r="H1878" s="247"/>
      <c r="I1878" s="11"/>
      <c r="J1878" s="11"/>
      <c r="K1878" s="11"/>
      <c r="L1878" s="11"/>
      <c r="M1878" s="3"/>
    </row>
    <row r="1879" spans="1:13" s="55" customFormat="1" x14ac:dyDescent="0.25">
      <c r="A1879" s="12"/>
      <c r="B1879" s="12"/>
      <c r="C1879" s="12"/>
      <c r="D1879" s="95"/>
      <c r="E1879" s="12"/>
      <c r="F1879" s="103"/>
      <c r="G1879" s="11"/>
      <c r="H1879" s="247"/>
      <c r="I1879" s="11"/>
      <c r="J1879" s="11"/>
      <c r="K1879" s="11"/>
      <c r="L1879" s="11"/>
      <c r="M1879" s="3"/>
    </row>
    <row r="1880" spans="1:13" s="55" customFormat="1" x14ac:dyDescent="0.25">
      <c r="A1880" s="12"/>
      <c r="B1880" s="12"/>
      <c r="C1880" s="12"/>
      <c r="D1880" s="95"/>
      <c r="E1880" s="12"/>
      <c r="F1880" s="103"/>
      <c r="G1880" s="11"/>
      <c r="H1880" s="247"/>
      <c r="I1880" s="11"/>
      <c r="J1880" s="11"/>
      <c r="K1880" s="11"/>
      <c r="L1880" s="11"/>
      <c r="M1880" s="3"/>
    </row>
    <row r="1881" spans="1:13" s="55" customFormat="1" x14ac:dyDescent="0.25">
      <c r="A1881" s="12"/>
      <c r="B1881" s="12"/>
      <c r="C1881" s="12"/>
      <c r="D1881" s="95"/>
      <c r="E1881" s="12"/>
      <c r="F1881" s="103"/>
      <c r="G1881" s="11"/>
      <c r="H1881" s="247"/>
      <c r="I1881" s="11"/>
      <c r="J1881" s="11"/>
      <c r="K1881" s="11"/>
      <c r="L1881" s="11"/>
      <c r="M1881" s="3"/>
    </row>
    <row r="1882" spans="1:13" s="55" customFormat="1" x14ac:dyDescent="0.25">
      <c r="A1882" s="12"/>
      <c r="B1882" s="12"/>
      <c r="C1882" s="12"/>
      <c r="D1882" s="95"/>
      <c r="E1882" s="12"/>
      <c r="F1882" s="103"/>
      <c r="G1882" s="11"/>
      <c r="H1882" s="247"/>
      <c r="I1882" s="11"/>
      <c r="J1882" s="11"/>
      <c r="K1882" s="11"/>
      <c r="L1882" s="11"/>
      <c r="M1882" s="3"/>
    </row>
    <row r="1883" spans="1:13" s="55" customFormat="1" x14ac:dyDescent="0.25">
      <c r="A1883" s="12"/>
      <c r="B1883" s="12"/>
      <c r="C1883" s="12"/>
      <c r="D1883" s="95"/>
      <c r="E1883" s="12"/>
      <c r="F1883" s="103"/>
      <c r="G1883" s="11"/>
      <c r="H1883" s="247"/>
      <c r="I1883" s="11"/>
      <c r="J1883" s="11"/>
      <c r="K1883" s="11"/>
      <c r="L1883" s="11"/>
      <c r="M1883" s="3"/>
    </row>
    <row r="1884" spans="1:13" s="55" customFormat="1" x14ac:dyDescent="0.25">
      <c r="A1884" s="12"/>
      <c r="B1884" s="12"/>
      <c r="C1884" s="12"/>
      <c r="D1884" s="95"/>
      <c r="E1884" s="12"/>
      <c r="F1884" s="103"/>
      <c r="G1884" s="11"/>
      <c r="H1884" s="247"/>
      <c r="I1884" s="11"/>
      <c r="J1884" s="11"/>
      <c r="K1884" s="11"/>
      <c r="L1884" s="11"/>
      <c r="M1884" s="3"/>
    </row>
    <row r="1885" spans="1:13" s="55" customFormat="1" x14ac:dyDescent="0.25">
      <c r="A1885" s="12"/>
      <c r="B1885" s="12"/>
      <c r="C1885" s="12"/>
      <c r="D1885" s="95"/>
      <c r="E1885" s="12"/>
      <c r="F1885" s="103"/>
      <c r="G1885" s="11"/>
      <c r="H1885" s="247"/>
      <c r="I1885" s="11"/>
      <c r="J1885" s="11"/>
      <c r="K1885" s="11"/>
      <c r="L1885" s="11"/>
      <c r="M1885" s="3"/>
    </row>
    <row r="1886" spans="1:13" s="55" customFormat="1" x14ac:dyDescent="0.25">
      <c r="A1886" s="12"/>
      <c r="B1886" s="12"/>
      <c r="C1886" s="12"/>
      <c r="D1886" s="95"/>
      <c r="E1886" s="12"/>
      <c r="F1886" s="103"/>
      <c r="G1886" s="11"/>
      <c r="H1886" s="247"/>
      <c r="I1886" s="11"/>
      <c r="J1886" s="11"/>
      <c r="K1886" s="11"/>
      <c r="L1886" s="11"/>
      <c r="M1886" s="3"/>
    </row>
    <row r="1887" spans="1:13" s="55" customFormat="1" x14ac:dyDescent="0.25">
      <c r="A1887" s="12"/>
      <c r="B1887" s="12"/>
      <c r="C1887" s="12"/>
      <c r="D1887" s="95"/>
      <c r="E1887" s="12"/>
      <c r="F1887" s="103"/>
      <c r="G1887" s="11"/>
      <c r="H1887" s="247"/>
      <c r="I1887" s="11"/>
      <c r="J1887" s="11"/>
      <c r="K1887" s="11"/>
      <c r="L1887" s="11"/>
      <c r="M1887" s="3"/>
    </row>
    <row r="1888" spans="1:13" s="55" customFormat="1" x14ac:dyDescent="0.25">
      <c r="A1888" s="12"/>
      <c r="B1888" s="12"/>
      <c r="C1888" s="12"/>
      <c r="D1888" s="95"/>
      <c r="E1888" s="12"/>
      <c r="F1888" s="103"/>
      <c r="G1888" s="11"/>
      <c r="H1888" s="247"/>
      <c r="I1888" s="11"/>
      <c r="J1888" s="11"/>
      <c r="K1888" s="11"/>
      <c r="L1888" s="11"/>
      <c r="M1888" s="3"/>
    </row>
    <row r="1889" spans="1:13" s="55" customFormat="1" x14ac:dyDescent="0.25">
      <c r="A1889" s="12"/>
      <c r="B1889" s="12"/>
      <c r="C1889" s="12"/>
      <c r="D1889" s="95"/>
      <c r="E1889" s="12"/>
      <c r="F1889" s="103"/>
      <c r="G1889" s="11"/>
      <c r="H1889" s="247"/>
      <c r="I1889" s="11"/>
      <c r="J1889" s="11"/>
      <c r="K1889" s="11"/>
      <c r="L1889" s="11"/>
      <c r="M1889" s="3"/>
    </row>
    <row r="1890" spans="1:13" s="55" customFormat="1" x14ac:dyDescent="0.25">
      <c r="A1890" s="12"/>
      <c r="B1890" s="12"/>
      <c r="C1890" s="12"/>
      <c r="D1890" s="95"/>
      <c r="E1890" s="12"/>
      <c r="F1890" s="103"/>
      <c r="G1890" s="11"/>
      <c r="H1890" s="247"/>
      <c r="I1890" s="11"/>
      <c r="J1890" s="11"/>
      <c r="K1890" s="11"/>
      <c r="L1890" s="11"/>
      <c r="M1890" s="3"/>
    </row>
    <row r="1891" spans="1:13" s="55" customFormat="1" x14ac:dyDescent="0.25">
      <c r="A1891" s="12"/>
      <c r="B1891" s="12"/>
      <c r="C1891" s="12"/>
      <c r="D1891" s="95"/>
      <c r="E1891" s="12"/>
      <c r="F1891" s="103"/>
      <c r="G1891" s="11"/>
      <c r="H1891" s="247"/>
      <c r="I1891" s="11"/>
      <c r="J1891" s="11"/>
      <c r="K1891" s="11"/>
      <c r="L1891" s="11"/>
      <c r="M1891" s="3"/>
    </row>
    <row r="1892" spans="1:13" s="55" customFormat="1" x14ac:dyDescent="0.25">
      <c r="A1892" s="12"/>
      <c r="B1892" s="12"/>
      <c r="C1892" s="12"/>
      <c r="D1892" s="95"/>
      <c r="E1892" s="12"/>
      <c r="F1892" s="103"/>
      <c r="G1892" s="11"/>
      <c r="H1892" s="247"/>
      <c r="I1892" s="11"/>
      <c r="J1892" s="11"/>
      <c r="K1892" s="11"/>
      <c r="L1892" s="11"/>
      <c r="M1892" s="3"/>
    </row>
    <row r="1893" spans="1:13" s="55" customFormat="1" x14ac:dyDescent="0.25">
      <c r="A1893" s="12"/>
      <c r="B1893" s="12"/>
      <c r="C1893" s="12"/>
      <c r="D1893" s="95"/>
      <c r="E1893" s="12"/>
      <c r="F1893" s="103"/>
      <c r="G1893" s="11"/>
      <c r="H1893" s="247"/>
      <c r="I1893" s="11"/>
      <c r="J1893" s="11"/>
      <c r="K1893" s="11"/>
      <c r="L1893" s="11"/>
      <c r="M1893" s="3"/>
    </row>
    <row r="1894" spans="1:13" s="55" customFormat="1" x14ac:dyDescent="0.25">
      <c r="A1894" s="12"/>
      <c r="B1894" s="12"/>
      <c r="C1894" s="12"/>
      <c r="D1894" s="95"/>
      <c r="E1894" s="12"/>
      <c r="F1894" s="103"/>
      <c r="G1894" s="11"/>
      <c r="H1894" s="247"/>
      <c r="I1894" s="11"/>
      <c r="J1894" s="11"/>
      <c r="K1894" s="11"/>
      <c r="L1894" s="11"/>
      <c r="M1894" s="3"/>
    </row>
    <row r="1895" spans="1:13" s="55" customFormat="1" x14ac:dyDescent="0.25">
      <c r="A1895" s="12"/>
      <c r="B1895" s="12"/>
      <c r="C1895" s="12"/>
      <c r="D1895" s="95"/>
      <c r="E1895" s="12"/>
      <c r="F1895" s="103"/>
      <c r="G1895" s="11"/>
      <c r="H1895" s="247"/>
      <c r="I1895" s="11"/>
      <c r="J1895" s="11"/>
      <c r="K1895" s="11"/>
      <c r="L1895" s="11"/>
      <c r="M1895" s="3"/>
    </row>
    <row r="1896" spans="1:13" s="55" customFormat="1" x14ac:dyDescent="0.25">
      <c r="A1896" s="12"/>
      <c r="B1896" s="12"/>
      <c r="C1896" s="12"/>
      <c r="D1896" s="95"/>
      <c r="E1896" s="12"/>
      <c r="F1896" s="103"/>
      <c r="G1896" s="11"/>
      <c r="H1896" s="247"/>
      <c r="I1896" s="11"/>
      <c r="J1896" s="11"/>
      <c r="K1896" s="11"/>
      <c r="L1896" s="11"/>
      <c r="M1896" s="3"/>
    </row>
    <row r="1897" spans="1:13" s="55" customFormat="1" x14ac:dyDescent="0.25">
      <c r="A1897" s="12"/>
      <c r="B1897" s="12"/>
      <c r="C1897" s="12"/>
      <c r="D1897" s="95"/>
      <c r="E1897" s="12"/>
      <c r="F1897" s="103"/>
      <c r="G1897" s="11"/>
      <c r="H1897" s="247"/>
      <c r="I1897" s="11"/>
      <c r="J1897" s="11"/>
      <c r="K1897" s="11"/>
      <c r="L1897" s="11"/>
      <c r="M1897" s="3"/>
    </row>
    <row r="1898" spans="1:13" s="55" customFormat="1" x14ac:dyDescent="0.25">
      <c r="A1898" s="12"/>
      <c r="B1898" s="12"/>
      <c r="C1898" s="12"/>
      <c r="D1898" s="95"/>
      <c r="E1898" s="12"/>
      <c r="F1898" s="103"/>
      <c r="G1898" s="11"/>
      <c r="H1898" s="247"/>
      <c r="I1898" s="11"/>
      <c r="J1898" s="11"/>
      <c r="K1898" s="11"/>
      <c r="L1898" s="11"/>
      <c r="M1898" s="3"/>
    </row>
    <row r="1899" spans="1:13" s="55" customFormat="1" x14ac:dyDescent="0.25">
      <c r="A1899" s="12"/>
      <c r="B1899" s="12"/>
      <c r="C1899" s="12"/>
      <c r="D1899" s="95"/>
      <c r="E1899" s="12"/>
      <c r="F1899" s="103"/>
      <c r="G1899" s="11"/>
      <c r="H1899" s="247"/>
      <c r="I1899" s="11"/>
      <c r="J1899" s="11"/>
      <c r="K1899" s="11"/>
      <c r="L1899" s="11"/>
      <c r="M1899" s="3"/>
    </row>
    <row r="1900" spans="1:13" s="55" customFormat="1" x14ac:dyDescent="0.25">
      <c r="A1900" s="12"/>
      <c r="B1900" s="12"/>
      <c r="C1900" s="12"/>
      <c r="D1900" s="95"/>
      <c r="E1900" s="12"/>
      <c r="F1900" s="103"/>
      <c r="G1900" s="11"/>
      <c r="H1900" s="247"/>
      <c r="I1900" s="11"/>
      <c r="J1900" s="11"/>
      <c r="K1900" s="11"/>
      <c r="L1900" s="11"/>
      <c r="M1900" s="3"/>
    </row>
    <row r="1901" spans="1:13" s="55" customFormat="1" x14ac:dyDescent="0.25">
      <c r="A1901" s="12"/>
      <c r="B1901" s="12"/>
      <c r="C1901" s="12"/>
      <c r="D1901" s="95"/>
      <c r="E1901" s="12"/>
      <c r="F1901" s="103"/>
      <c r="G1901" s="11"/>
      <c r="H1901" s="247"/>
      <c r="I1901" s="11"/>
      <c r="J1901" s="11"/>
      <c r="K1901" s="11"/>
      <c r="L1901" s="11"/>
      <c r="M1901" s="3"/>
    </row>
    <row r="1902" spans="1:13" s="55" customFormat="1" x14ac:dyDescent="0.25">
      <c r="A1902" s="12"/>
      <c r="B1902" s="12"/>
      <c r="C1902" s="12"/>
      <c r="D1902" s="95"/>
      <c r="E1902" s="12"/>
      <c r="F1902" s="103"/>
      <c r="G1902" s="11"/>
      <c r="H1902" s="247"/>
      <c r="I1902" s="11"/>
      <c r="J1902" s="11"/>
      <c r="K1902" s="11"/>
      <c r="L1902" s="11"/>
      <c r="M1902" s="3"/>
    </row>
    <row r="1903" spans="1:13" s="55" customFormat="1" x14ac:dyDescent="0.25">
      <c r="A1903" s="12"/>
      <c r="B1903" s="12"/>
      <c r="C1903" s="12"/>
      <c r="D1903" s="95"/>
      <c r="E1903" s="12"/>
      <c r="F1903" s="103"/>
      <c r="G1903" s="11"/>
      <c r="H1903" s="247"/>
      <c r="I1903" s="11"/>
      <c r="J1903" s="11"/>
      <c r="K1903" s="11"/>
      <c r="L1903" s="11"/>
      <c r="M1903" s="3"/>
    </row>
    <row r="1904" spans="1:13" s="55" customFormat="1" x14ac:dyDescent="0.25">
      <c r="A1904" s="12"/>
      <c r="B1904" s="12"/>
      <c r="C1904" s="12"/>
      <c r="D1904" s="95"/>
      <c r="E1904" s="12"/>
      <c r="F1904" s="103"/>
      <c r="G1904" s="11"/>
      <c r="H1904" s="247"/>
      <c r="I1904" s="11"/>
      <c r="J1904" s="11"/>
      <c r="K1904" s="11"/>
      <c r="L1904" s="11"/>
      <c r="M1904" s="3"/>
    </row>
    <row r="1905" spans="1:13" s="55" customFormat="1" x14ac:dyDescent="0.25">
      <c r="A1905" s="12"/>
      <c r="B1905" s="12"/>
      <c r="C1905" s="12"/>
      <c r="D1905" s="95"/>
      <c r="E1905" s="12"/>
      <c r="F1905" s="103"/>
      <c r="G1905" s="11"/>
      <c r="H1905" s="247"/>
      <c r="I1905" s="11"/>
      <c r="J1905" s="11"/>
      <c r="K1905" s="11"/>
      <c r="L1905" s="11"/>
      <c r="M1905" s="3"/>
    </row>
    <row r="1906" spans="1:13" s="55" customFormat="1" x14ac:dyDescent="0.25">
      <c r="A1906" s="12"/>
      <c r="B1906" s="12"/>
      <c r="C1906" s="12"/>
      <c r="D1906" s="95"/>
      <c r="E1906" s="12"/>
      <c r="F1906" s="103"/>
      <c r="G1906" s="11"/>
      <c r="H1906" s="247"/>
      <c r="I1906" s="11"/>
      <c r="J1906" s="11"/>
      <c r="K1906" s="11"/>
      <c r="L1906" s="11"/>
      <c r="M1906" s="3"/>
    </row>
    <row r="1907" spans="1:13" s="55" customFormat="1" x14ac:dyDescent="0.25">
      <c r="A1907" s="12"/>
      <c r="B1907" s="12"/>
      <c r="C1907" s="12"/>
      <c r="D1907" s="95"/>
      <c r="E1907" s="12"/>
      <c r="F1907" s="103"/>
      <c r="G1907" s="11"/>
      <c r="H1907" s="247"/>
      <c r="I1907" s="11"/>
      <c r="J1907" s="11"/>
      <c r="K1907" s="11"/>
      <c r="L1907" s="11"/>
      <c r="M1907" s="3"/>
    </row>
    <row r="1908" spans="1:13" s="55" customFormat="1" x14ac:dyDescent="0.25">
      <c r="A1908" s="12"/>
      <c r="B1908" s="12"/>
      <c r="C1908" s="12"/>
      <c r="D1908" s="95"/>
      <c r="E1908" s="12"/>
      <c r="F1908" s="103"/>
      <c r="G1908" s="11"/>
      <c r="H1908" s="247"/>
      <c r="I1908" s="11"/>
      <c r="J1908" s="11"/>
      <c r="K1908" s="11"/>
      <c r="L1908" s="11"/>
      <c r="M1908" s="3"/>
    </row>
    <row r="1909" spans="1:13" s="55" customFormat="1" x14ac:dyDescent="0.25">
      <c r="A1909" s="12"/>
      <c r="B1909" s="12"/>
      <c r="C1909" s="12"/>
      <c r="D1909" s="95"/>
      <c r="E1909" s="12"/>
      <c r="F1909" s="103"/>
      <c r="G1909" s="11"/>
      <c r="H1909" s="247"/>
      <c r="I1909" s="11"/>
      <c r="J1909" s="11"/>
      <c r="K1909" s="11"/>
      <c r="L1909" s="11"/>
      <c r="M1909" s="3"/>
    </row>
    <row r="1910" spans="1:13" s="55" customFormat="1" x14ac:dyDescent="0.25">
      <c r="A1910" s="12"/>
      <c r="B1910" s="12"/>
      <c r="C1910" s="12"/>
      <c r="D1910" s="95"/>
      <c r="E1910" s="12"/>
      <c r="F1910" s="103"/>
      <c r="G1910" s="11"/>
      <c r="H1910" s="247"/>
      <c r="I1910" s="11"/>
      <c r="J1910" s="11"/>
      <c r="K1910" s="11"/>
      <c r="L1910" s="11"/>
      <c r="M1910" s="3"/>
    </row>
    <row r="1911" spans="1:13" s="55" customFormat="1" x14ac:dyDescent="0.25">
      <c r="A1911" s="12"/>
      <c r="B1911" s="12"/>
      <c r="C1911" s="12"/>
      <c r="D1911" s="95"/>
      <c r="E1911" s="12"/>
      <c r="F1911" s="103"/>
      <c r="G1911" s="11"/>
      <c r="H1911" s="247"/>
      <c r="I1911" s="11"/>
      <c r="J1911" s="11"/>
      <c r="K1911" s="11"/>
      <c r="L1911" s="11"/>
      <c r="M1911" s="3"/>
    </row>
    <row r="1912" spans="1:13" s="55" customFormat="1" x14ac:dyDescent="0.25">
      <c r="A1912" s="12"/>
      <c r="B1912" s="12"/>
      <c r="C1912" s="12"/>
      <c r="D1912" s="95"/>
      <c r="E1912" s="12"/>
      <c r="F1912" s="103"/>
      <c r="G1912" s="11"/>
      <c r="H1912" s="247"/>
      <c r="I1912" s="11"/>
      <c r="J1912" s="11"/>
      <c r="K1912" s="11"/>
      <c r="L1912" s="11"/>
      <c r="M1912" s="3"/>
    </row>
    <row r="1913" spans="1:13" s="55" customFormat="1" x14ac:dyDescent="0.25">
      <c r="A1913" s="12"/>
      <c r="B1913" s="12"/>
      <c r="C1913" s="12"/>
      <c r="D1913" s="95"/>
      <c r="E1913" s="12"/>
      <c r="F1913" s="103"/>
      <c r="G1913" s="11"/>
      <c r="H1913" s="247"/>
      <c r="I1913" s="11"/>
      <c r="J1913" s="11"/>
      <c r="K1913" s="11"/>
      <c r="L1913" s="11"/>
      <c r="M1913" s="3"/>
    </row>
    <row r="1914" spans="1:13" s="55" customFormat="1" x14ac:dyDescent="0.25">
      <c r="A1914" s="12"/>
      <c r="B1914" s="12"/>
      <c r="C1914" s="12"/>
      <c r="D1914" s="95"/>
      <c r="E1914" s="12"/>
      <c r="F1914" s="103"/>
      <c r="G1914" s="11"/>
      <c r="H1914" s="247"/>
      <c r="I1914" s="11"/>
      <c r="J1914" s="11"/>
      <c r="K1914" s="11"/>
      <c r="L1914" s="11"/>
      <c r="M1914" s="3"/>
    </row>
    <row r="1915" spans="1:13" s="55" customFormat="1" x14ac:dyDescent="0.25">
      <c r="A1915" s="12"/>
      <c r="B1915" s="12"/>
      <c r="C1915" s="12"/>
      <c r="D1915" s="95"/>
      <c r="E1915" s="12"/>
      <c r="F1915" s="103"/>
      <c r="G1915" s="11"/>
      <c r="H1915" s="247"/>
      <c r="I1915" s="11"/>
      <c r="J1915" s="11"/>
      <c r="K1915" s="11"/>
      <c r="L1915" s="11"/>
      <c r="M1915" s="3"/>
    </row>
    <row r="1916" spans="1:13" s="55" customFormat="1" x14ac:dyDescent="0.25">
      <c r="A1916" s="12"/>
      <c r="B1916" s="12"/>
      <c r="C1916" s="12"/>
      <c r="D1916" s="95"/>
      <c r="E1916" s="12"/>
      <c r="F1916" s="103"/>
      <c r="G1916" s="11"/>
      <c r="H1916" s="247"/>
      <c r="I1916" s="11"/>
      <c r="J1916" s="11"/>
      <c r="K1916" s="11"/>
      <c r="L1916" s="11"/>
      <c r="M1916" s="3"/>
    </row>
    <row r="1917" spans="1:13" s="55" customFormat="1" x14ac:dyDescent="0.25">
      <c r="A1917" s="12"/>
      <c r="B1917" s="12"/>
      <c r="C1917" s="12"/>
      <c r="D1917" s="95"/>
      <c r="E1917" s="12"/>
      <c r="F1917" s="103"/>
      <c r="G1917" s="11"/>
      <c r="H1917" s="247"/>
      <c r="I1917" s="11"/>
      <c r="J1917" s="11"/>
      <c r="K1917" s="11"/>
      <c r="L1917" s="11"/>
      <c r="M1917" s="3"/>
    </row>
    <row r="1918" spans="1:13" s="55" customFormat="1" x14ac:dyDescent="0.25">
      <c r="A1918" s="12"/>
      <c r="B1918" s="12"/>
      <c r="C1918" s="12"/>
      <c r="D1918" s="95"/>
      <c r="E1918" s="12"/>
      <c r="F1918" s="103"/>
      <c r="G1918" s="11"/>
      <c r="H1918" s="247"/>
      <c r="I1918" s="11"/>
      <c r="J1918" s="11"/>
      <c r="K1918" s="11"/>
      <c r="L1918" s="11"/>
      <c r="M1918" s="3"/>
    </row>
    <row r="1919" spans="1:13" s="55" customFormat="1" x14ac:dyDescent="0.25">
      <c r="A1919" s="12"/>
      <c r="B1919" s="12"/>
      <c r="C1919" s="12"/>
      <c r="D1919" s="95"/>
      <c r="E1919" s="12"/>
      <c r="F1919" s="103"/>
      <c r="G1919" s="11"/>
      <c r="H1919" s="247"/>
      <c r="I1919" s="11"/>
      <c r="J1919" s="11"/>
      <c r="K1919" s="11"/>
      <c r="L1919" s="11"/>
      <c r="M1919" s="3"/>
    </row>
    <row r="1920" spans="1:13" s="55" customFormat="1" x14ac:dyDescent="0.25">
      <c r="A1920" s="12"/>
      <c r="B1920" s="12"/>
      <c r="C1920" s="12"/>
      <c r="D1920" s="95"/>
      <c r="E1920" s="12"/>
      <c r="F1920" s="103"/>
      <c r="G1920" s="11"/>
      <c r="H1920" s="247"/>
      <c r="I1920" s="11"/>
      <c r="J1920" s="11"/>
      <c r="K1920" s="11"/>
      <c r="L1920" s="11"/>
      <c r="M1920" s="3"/>
    </row>
    <row r="1921" spans="1:13" s="55" customFormat="1" x14ac:dyDescent="0.25">
      <c r="A1921" s="12"/>
      <c r="B1921" s="12"/>
      <c r="C1921" s="12"/>
      <c r="D1921" s="95"/>
      <c r="E1921" s="12"/>
      <c r="F1921" s="103"/>
      <c r="G1921" s="11"/>
      <c r="H1921" s="247"/>
      <c r="I1921" s="11"/>
      <c r="J1921" s="11"/>
      <c r="K1921" s="11"/>
      <c r="L1921" s="11"/>
      <c r="M1921" s="3"/>
    </row>
    <row r="1922" spans="1:13" s="55" customFormat="1" x14ac:dyDescent="0.25">
      <c r="A1922" s="12"/>
      <c r="B1922" s="12"/>
      <c r="C1922" s="12"/>
      <c r="D1922" s="95"/>
      <c r="E1922" s="12"/>
      <c r="F1922" s="103"/>
      <c r="G1922" s="11"/>
      <c r="H1922" s="247"/>
      <c r="I1922" s="11"/>
      <c r="J1922" s="11"/>
      <c r="K1922" s="11"/>
      <c r="L1922" s="11"/>
      <c r="M1922" s="3"/>
    </row>
    <row r="1923" spans="1:13" s="55" customFormat="1" x14ac:dyDescent="0.25">
      <c r="A1923" s="12"/>
      <c r="B1923" s="12"/>
      <c r="C1923" s="12"/>
      <c r="D1923" s="95"/>
      <c r="E1923" s="12"/>
      <c r="F1923" s="103"/>
      <c r="G1923" s="11"/>
      <c r="H1923" s="247"/>
      <c r="I1923" s="11"/>
      <c r="J1923" s="11"/>
      <c r="K1923" s="11"/>
      <c r="L1923" s="11"/>
      <c r="M1923" s="3"/>
    </row>
    <row r="1924" spans="1:13" s="55" customFormat="1" x14ac:dyDescent="0.25">
      <c r="A1924" s="12"/>
      <c r="B1924" s="12"/>
      <c r="C1924" s="12"/>
      <c r="D1924" s="95"/>
      <c r="E1924" s="12"/>
      <c r="F1924" s="103"/>
      <c r="G1924" s="11"/>
      <c r="H1924" s="247"/>
      <c r="I1924" s="11"/>
      <c r="J1924" s="11"/>
      <c r="K1924" s="11"/>
      <c r="L1924" s="11"/>
      <c r="M1924" s="3"/>
    </row>
    <row r="1925" spans="1:13" s="55" customFormat="1" x14ac:dyDescent="0.25">
      <c r="A1925" s="12"/>
      <c r="B1925" s="12"/>
      <c r="C1925" s="12"/>
      <c r="D1925" s="95"/>
      <c r="E1925" s="12"/>
      <c r="F1925" s="103"/>
      <c r="G1925" s="11"/>
      <c r="H1925" s="247"/>
      <c r="I1925" s="11"/>
      <c r="J1925" s="11"/>
      <c r="K1925" s="11"/>
      <c r="L1925" s="11"/>
      <c r="M1925" s="3"/>
    </row>
    <row r="1926" spans="1:13" s="55" customFormat="1" x14ac:dyDescent="0.25">
      <c r="A1926" s="12"/>
      <c r="B1926" s="12"/>
      <c r="C1926" s="12"/>
      <c r="D1926" s="95"/>
      <c r="E1926" s="12"/>
      <c r="F1926" s="103"/>
      <c r="G1926" s="11"/>
      <c r="H1926" s="247"/>
      <c r="I1926" s="11"/>
      <c r="J1926" s="11"/>
      <c r="K1926" s="11"/>
      <c r="L1926" s="11"/>
      <c r="M1926" s="3"/>
    </row>
    <row r="1927" spans="1:13" s="55" customFormat="1" x14ac:dyDescent="0.25">
      <c r="A1927" s="12"/>
      <c r="B1927" s="12"/>
      <c r="C1927" s="12"/>
      <c r="D1927" s="95"/>
      <c r="E1927" s="12"/>
      <c r="F1927" s="103"/>
      <c r="G1927" s="11"/>
      <c r="H1927" s="247"/>
      <c r="I1927" s="11"/>
      <c r="J1927" s="11"/>
      <c r="K1927" s="11"/>
      <c r="L1927" s="11"/>
      <c r="M1927" s="3"/>
    </row>
    <row r="1928" spans="1:13" s="55" customFormat="1" x14ac:dyDescent="0.25">
      <c r="A1928" s="12"/>
      <c r="B1928" s="12"/>
      <c r="C1928" s="12"/>
      <c r="D1928" s="95"/>
      <c r="E1928" s="12"/>
      <c r="F1928" s="103"/>
      <c r="G1928" s="11"/>
      <c r="H1928" s="247"/>
      <c r="I1928" s="11"/>
      <c r="J1928" s="11"/>
      <c r="K1928" s="11"/>
      <c r="L1928" s="11"/>
      <c r="M1928" s="3"/>
    </row>
    <row r="1929" spans="1:13" s="55" customFormat="1" x14ac:dyDescent="0.25">
      <c r="A1929" s="12"/>
      <c r="B1929" s="12"/>
      <c r="C1929" s="12"/>
      <c r="D1929" s="95"/>
      <c r="E1929" s="12"/>
      <c r="F1929" s="103"/>
      <c r="G1929" s="11"/>
      <c r="H1929" s="247"/>
      <c r="I1929" s="11"/>
      <c r="J1929" s="11"/>
      <c r="K1929" s="11"/>
      <c r="L1929" s="11"/>
      <c r="M1929" s="3"/>
    </row>
    <row r="1930" spans="1:13" s="55" customFormat="1" x14ac:dyDescent="0.25">
      <c r="A1930" s="12"/>
      <c r="B1930" s="12"/>
      <c r="C1930" s="12"/>
      <c r="D1930" s="95"/>
      <c r="E1930" s="12"/>
      <c r="F1930" s="103"/>
      <c r="G1930" s="11"/>
      <c r="H1930" s="247"/>
      <c r="I1930" s="11"/>
      <c r="J1930" s="11"/>
      <c r="K1930" s="11"/>
      <c r="L1930" s="11"/>
      <c r="M1930" s="3"/>
    </row>
    <row r="1931" spans="1:13" s="55" customFormat="1" x14ac:dyDescent="0.25">
      <c r="A1931" s="12"/>
      <c r="B1931" s="12"/>
      <c r="C1931" s="12"/>
      <c r="D1931" s="95"/>
      <c r="E1931" s="12"/>
      <c r="F1931" s="103"/>
      <c r="G1931" s="11"/>
      <c r="H1931" s="247"/>
      <c r="I1931" s="11"/>
      <c r="J1931" s="11"/>
      <c r="K1931" s="11"/>
      <c r="L1931" s="11"/>
      <c r="M1931" s="3"/>
    </row>
    <row r="1932" spans="1:13" s="55" customFormat="1" x14ac:dyDescent="0.25">
      <c r="A1932" s="12"/>
      <c r="B1932" s="12"/>
      <c r="C1932" s="12"/>
      <c r="D1932" s="95"/>
      <c r="E1932" s="12"/>
      <c r="F1932" s="103"/>
      <c r="G1932" s="11"/>
      <c r="H1932" s="247"/>
      <c r="I1932" s="11"/>
      <c r="J1932" s="11"/>
      <c r="K1932" s="11"/>
      <c r="L1932" s="11"/>
      <c r="M1932" s="3"/>
    </row>
    <row r="1933" spans="1:13" s="55" customFormat="1" x14ac:dyDescent="0.25">
      <c r="A1933" s="12"/>
      <c r="B1933" s="12"/>
      <c r="C1933" s="12"/>
      <c r="D1933" s="95"/>
      <c r="E1933" s="12"/>
      <c r="F1933" s="103"/>
      <c r="G1933" s="11"/>
      <c r="H1933" s="247"/>
      <c r="I1933" s="11"/>
      <c r="J1933" s="11"/>
      <c r="K1933" s="11"/>
      <c r="L1933" s="11"/>
      <c r="M1933" s="3"/>
    </row>
    <row r="1934" spans="1:13" s="55" customFormat="1" x14ac:dyDescent="0.25">
      <c r="A1934" s="12"/>
      <c r="B1934" s="12"/>
      <c r="C1934" s="12"/>
      <c r="D1934" s="95"/>
      <c r="E1934" s="12"/>
      <c r="F1934" s="103"/>
      <c r="G1934" s="11"/>
      <c r="H1934" s="247"/>
      <c r="I1934" s="11"/>
      <c r="J1934" s="11"/>
      <c r="K1934" s="11"/>
      <c r="L1934" s="11"/>
      <c r="M1934" s="3"/>
    </row>
    <row r="1935" spans="1:13" s="55" customFormat="1" x14ac:dyDescent="0.25">
      <c r="A1935" s="12"/>
      <c r="B1935" s="12"/>
      <c r="C1935" s="12"/>
      <c r="D1935" s="95"/>
      <c r="E1935" s="12"/>
      <c r="F1935" s="103"/>
      <c r="G1935" s="11"/>
      <c r="H1935" s="247"/>
      <c r="I1935" s="11"/>
      <c r="J1935" s="11"/>
      <c r="K1935" s="11"/>
      <c r="L1935" s="11"/>
      <c r="M1935" s="3"/>
    </row>
    <row r="1936" spans="1:13" s="55" customFormat="1" x14ac:dyDescent="0.25">
      <c r="A1936" s="12"/>
      <c r="B1936" s="12"/>
      <c r="C1936" s="12"/>
      <c r="D1936" s="95"/>
      <c r="E1936" s="12"/>
      <c r="F1936" s="103"/>
      <c r="G1936" s="11"/>
      <c r="H1936" s="247"/>
      <c r="I1936" s="11"/>
      <c r="J1936" s="11"/>
      <c r="K1936" s="11"/>
      <c r="L1936" s="11"/>
      <c r="M1936" s="3"/>
    </row>
    <row r="1937" spans="1:13" s="55" customFormat="1" x14ac:dyDescent="0.25">
      <c r="A1937" s="12"/>
      <c r="B1937" s="12"/>
      <c r="C1937" s="12"/>
      <c r="D1937" s="95"/>
      <c r="E1937" s="12"/>
      <c r="F1937" s="103"/>
      <c r="G1937" s="11"/>
      <c r="H1937" s="247"/>
      <c r="I1937" s="11"/>
      <c r="J1937" s="11"/>
      <c r="K1937" s="11"/>
      <c r="L1937" s="11"/>
      <c r="M1937" s="3"/>
    </row>
    <row r="1938" spans="1:13" s="55" customFormat="1" x14ac:dyDescent="0.25">
      <c r="A1938" s="12"/>
      <c r="B1938" s="12"/>
      <c r="C1938" s="12"/>
      <c r="D1938" s="95"/>
      <c r="E1938" s="12"/>
      <c r="F1938" s="103"/>
      <c r="G1938" s="11"/>
      <c r="H1938" s="247"/>
      <c r="I1938" s="11"/>
      <c r="J1938" s="11"/>
      <c r="K1938" s="11"/>
      <c r="L1938" s="11"/>
      <c r="M1938" s="3"/>
    </row>
    <row r="1939" spans="1:13" s="55" customFormat="1" x14ac:dyDescent="0.25">
      <c r="A1939" s="12"/>
      <c r="B1939" s="12"/>
      <c r="C1939" s="12"/>
      <c r="D1939" s="95"/>
      <c r="E1939" s="12"/>
      <c r="F1939" s="103"/>
      <c r="G1939" s="11"/>
      <c r="H1939" s="247"/>
      <c r="I1939" s="11"/>
      <c r="J1939" s="11"/>
      <c r="K1939" s="11"/>
      <c r="L1939" s="11"/>
      <c r="M1939" s="3"/>
    </row>
    <row r="1940" spans="1:13" s="55" customFormat="1" x14ac:dyDescent="0.25">
      <c r="A1940" s="12"/>
      <c r="B1940" s="12"/>
      <c r="C1940" s="12"/>
      <c r="D1940" s="95"/>
      <c r="E1940" s="12"/>
      <c r="F1940" s="103"/>
      <c r="G1940" s="11"/>
      <c r="H1940" s="247"/>
      <c r="I1940" s="11"/>
      <c r="J1940" s="11"/>
      <c r="K1940" s="11"/>
      <c r="L1940" s="11"/>
      <c r="M1940" s="3"/>
    </row>
    <row r="1941" spans="1:13" s="55" customFormat="1" x14ac:dyDescent="0.25">
      <c r="A1941" s="12"/>
      <c r="B1941" s="12"/>
      <c r="C1941" s="12"/>
      <c r="D1941" s="95"/>
      <c r="E1941" s="12"/>
      <c r="F1941" s="103"/>
      <c r="G1941" s="11"/>
      <c r="H1941" s="247"/>
      <c r="I1941" s="11"/>
      <c r="J1941" s="11"/>
      <c r="K1941" s="11"/>
      <c r="L1941" s="11"/>
      <c r="M1941" s="3"/>
    </row>
    <row r="1942" spans="1:13" s="55" customFormat="1" x14ac:dyDescent="0.25">
      <c r="A1942" s="12"/>
      <c r="B1942" s="12"/>
      <c r="C1942" s="12"/>
      <c r="D1942" s="95"/>
      <c r="E1942" s="12"/>
      <c r="F1942" s="103"/>
      <c r="G1942" s="11"/>
      <c r="H1942" s="247"/>
      <c r="I1942" s="11"/>
      <c r="J1942" s="11"/>
      <c r="K1942" s="11"/>
      <c r="L1942" s="11"/>
      <c r="M1942" s="3"/>
    </row>
    <row r="1943" spans="1:13" s="55" customFormat="1" x14ac:dyDescent="0.25">
      <c r="A1943" s="12"/>
      <c r="B1943" s="12"/>
      <c r="C1943" s="12"/>
      <c r="D1943" s="95"/>
      <c r="E1943" s="12"/>
      <c r="F1943" s="103"/>
      <c r="G1943" s="11"/>
      <c r="H1943" s="247"/>
      <c r="I1943" s="11"/>
      <c r="J1943" s="11"/>
      <c r="K1943" s="11"/>
      <c r="L1943" s="11"/>
      <c r="M1943" s="3"/>
    </row>
    <row r="1944" spans="1:13" s="55" customFormat="1" x14ac:dyDescent="0.25">
      <c r="A1944" s="12"/>
      <c r="B1944" s="12"/>
      <c r="C1944" s="12"/>
      <c r="D1944" s="95"/>
      <c r="E1944" s="12"/>
      <c r="F1944" s="103"/>
      <c r="G1944" s="11"/>
      <c r="H1944" s="247"/>
      <c r="I1944" s="11"/>
      <c r="J1944" s="11"/>
      <c r="K1944" s="11"/>
      <c r="L1944" s="11"/>
      <c r="M1944" s="3"/>
    </row>
    <row r="1945" spans="1:13" s="55" customFormat="1" x14ac:dyDescent="0.25">
      <c r="A1945" s="12"/>
      <c r="B1945" s="12"/>
      <c r="C1945" s="12"/>
      <c r="D1945" s="95"/>
      <c r="E1945" s="12"/>
      <c r="F1945" s="103"/>
      <c r="G1945" s="11"/>
      <c r="H1945" s="247"/>
      <c r="I1945" s="11"/>
      <c r="J1945" s="11"/>
      <c r="K1945" s="11"/>
      <c r="L1945" s="11"/>
      <c r="M1945" s="3"/>
    </row>
    <row r="1946" spans="1:13" s="55" customFormat="1" x14ac:dyDescent="0.25">
      <c r="A1946" s="12"/>
      <c r="B1946" s="12"/>
      <c r="C1946" s="12"/>
      <c r="D1946" s="95"/>
      <c r="E1946" s="12"/>
      <c r="F1946" s="103"/>
      <c r="G1946" s="11"/>
      <c r="H1946" s="247"/>
      <c r="I1946" s="11"/>
      <c r="J1946" s="11"/>
      <c r="K1946" s="11"/>
      <c r="L1946" s="11"/>
      <c r="M1946" s="3"/>
    </row>
    <row r="1947" spans="1:13" s="55" customFormat="1" x14ac:dyDescent="0.25">
      <c r="A1947" s="12"/>
      <c r="B1947" s="12"/>
      <c r="C1947" s="12"/>
      <c r="D1947" s="95"/>
      <c r="E1947" s="12"/>
      <c r="F1947" s="103"/>
      <c r="G1947" s="11"/>
      <c r="H1947" s="247"/>
      <c r="I1947" s="11"/>
      <c r="J1947" s="11"/>
      <c r="K1947" s="11"/>
      <c r="L1947" s="11"/>
      <c r="M1947" s="3"/>
    </row>
    <row r="1948" spans="1:13" s="55" customFormat="1" x14ac:dyDescent="0.25">
      <c r="A1948" s="12"/>
      <c r="B1948" s="12"/>
      <c r="C1948" s="12"/>
      <c r="D1948" s="95"/>
      <c r="E1948" s="12"/>
      <c r="F1948" s="103"/>
      <c r="G1948" s="11"/>
      <c r="H1948" s="247"/>
      <c r="I1948" s="11"/>
      <c r="J1948" s="11"/>
      <c r="K1948" s="11"/>
      <c r="L1948" s="11"/>
      <c r="M1948" s="3"/>
    </row>
    <row r="1949" spans="1:13" s="55" customFormat="1" x14ac:dyDescent="0.25">
      <c r="A1949" s="12"/>
      <c r="B1949" s="12"/>
      <c r="C1949" s="12"/>
      <c r="D1949" s="95"/>
      <c r="E1949" s="12"/>
      <c r="F1949" s="103"/>
      <c r="G1949" s="11"/>
      <c r="H1949" s="247"/>
      <c r="I1949" s="11"/>
      <c r="J1949" s="11"/>
      <c r="K1949" s="11"/>
      <c r="L1949" s="11"/>
      <c r="M1949" s="3"/>
    </row>
    <row r="1950" spans="1:13" s="55" customFormat="1" x14ac:dyDescent="0.25">
      <c r="A1950" s="12"/>
      <c r="B1950" s="12"/>
      <c r="C1950" s="12"/>
      <c r="D1950" s="95"/>
      <c r="E1950" s="12"/>
      <c r="F1950" s="103"/>
      <c r="G1950" s="11"/>
      <c r="H1950" s="247"/>
      <c r="I1950" s="11"/>
      <c r="J1950" s="11"/>
      <c r="K1950" s="11"/>
      <c r="L1950" s="11"/>
      <c r="M1950" s="3"/>
    </row>
    <row r="1951" spans="1:13" s="55" customFormat="1" x14ac:dyDescent="0.25">
      <c r="A1951" s="12"/>
      <c r="B1951" s="12"/>
      <c r="C1951" s="12"/>
      <c r="D1951" s="95"/>
      <c r="E1951" s="12"/>
      <c r="F1951" s="103"/>
      <c r="G1951" s="11"/>
      <c r="H1951" s="247"/>
      <c r="I1951" s="11"/>
      <c r="J1951" s="11"/>
      <c r="K1951" s="11"/>
      <c r="L1951" s="11"/>
      <c r="M1951" s="3"/>
    </row>
    <row r="1952" spans="1:13" s="55" customFormat="1" x14ac:dyDescent="0.25">
      <c r="A1952" s="12"/>
      <c r="B1952" s="12"/>
      <c r="C1952" s="12"/>
      <c r="D1952" s="95"/>
      <c r="E1952" s="12"/>
      <c r="F1952" s="103"/>
      <c r="G1952" s="11"/>
      <c r="H1952" s="247"/>
      <c r="I1952" s="11"/>
      <c r="J1952" s="11"/>
      <c r="K1952" s="11"/>
      <c r="L1952" s="11"/>
      <c r="M1952" s="3"/>
    </row>
    <row r="1953" spans="1:13" s="55" customFormat="1" x14ac:dyDescent="0.25">
      <c r="A1953" s="12"/>
      <c r="B1953" s="12"/>
      <c r="C1953" s="12"/>
      <c r="D1953" s="95"/>
      <c r="E1953" s="12"/>
      <c r="F1953" s="103"/>
      <c r="G1953" s="11"/>
      <c r="H1953" s="247"/>
      <c r="I1953" s="11"/>
      <c r="J1953" s="11"/>
      <c r="K1953" s="11"/>
      <c r="L1953" s="11"/>
      <c r="M1953" s="3"/>
    </row>
    <row r="1954" spans="1:13" s="55" customFormat="1" x14ac:dyDescent="0.25">
      <c r="A1954" s="12"/>
      <c r="B1954" s="12"/>
      <c r="C1954" s="12"/>
      <c r="D1954" s="95"/>
      <c r="E1954" s="12"/>
      <c r="F1954" s="103"/>
      <c r="G1954" s="11"/>
      <c r="H1954" s="247"/>
      <c r="I1954" s="11"/>
      <c r="J1954" s="11"/>
      <c r="K1954" s="11"/>
      <c r="L1954" s="11"/>
      <c r="M1954" s="3"/>
    </row>
    <row r="1955" spans="1:13" s="55" customFormat="1" x14ac:dyDescent="0.25">
      <c r="A1955" s="12"/>
      <c r="B1955" s="12"/>
      <c r="C1955" s="12"/>
      <c r="D1955" s="95"/>
      <c r="E1955" s="12"/>
      <c r="F1955" s="103"/>
      <c r="G1955" s="11"/>
      <c r="H1955" s="247"/>
      <c r="I1955" s="11"/>
      <c r="J1955" s="11"/>
      <c r="K1955" s="11"/>
      <c r="L1955" s="11"/>
      <c r="M1955" s="3"/>
    </row>
    <row r="1956" spans="1:13" s="55" customFormat="1" x14ac:dyDescent="0.25">
      <c r="A1956" s="12"/>
      <c r="B1956" s="12"/>
      <c r="C1956" s="12"/>
      <c r="D1956" s="95"/>
      <c r="E1956" s="12"/>
      <c r="F1956" s="103"/>
      <c r="G1956" s="11"/>
      <c r="H1956" s="247"/>
      <c r="I1956" s="11"/>
      <c r="J1956" s="11"/>
      <c r="K1956" s="11"/>
      <c r="L1956" s="11"/>
      <c r="M1956" s="3"/>
    </row>
    <row r="1957" spans="1:13" s="55" customFormat="1" x14ac:dyDescent="0.25">
      <c r="A1957" s="12"/>
      <c r="B1957" s="12"/>
      <c r="C1957" s="12"/>
      <c r="D1957" s="95"/>
      <c r="E1957" s="12"/>
      <c r="F1957" s="103"/>
      <c r="G1957" s="11"/>
      <c r="H1957" s="247"/>
      <c r="I1957" s="11"/>
      <c r="J1957" s="11"/>
      <c r="K1957" s="11"/>
      <c r="L1957" s="11"/>
      <c r="M1957" s="3"/>
    </row>
    <row r="1958" spans="1:13" s="55" customFormat="1" x14ac:dyDescent="0.25">
      <c r="A1958" s="12"/>
      <c r="B1958" s="12"/>
      <c r="C1958" s="12"/>
      <c r="D1958" s="95"/>
      <c r="E1958" s="12"/>
      <c r="F1958" s="103"/>
      <c r="G1958" s="11"/>
      <c r="H1958" s="247"/>
      <c r="I1958" s="11"/>
      <c r="J1958" s="11"/>
      <c r="K1958" s="11"/>
      <c r="L1958" s="11"/>
      <c r="M1958" s="3"/>
    </row>
    <row r="1959" spans="1:13" s="55" customFormat="1" x14ac:dyDescent="0.25">
      <c r="A1959" s="12"/>
      <c r="B1959" s="12"/>
      <c r="C1959" s="12"/>
      <c r="D1959" s="95"/>
      <c r="E1959" s="12"/>
      <c r="F1959" s="103"/>
      <c r="G1959" s="11"/>
      <c r="H1959" s="247"/>
      <c r="I1959" s="11"/>
      <c r="J1959" s="11"/>
      <c r="K1959" s="11"/>
      <c r="L1959" s="11"/>
      <c r="M1959" s="3"/>
    </row>
    <row r="1960" spans="1:13" s="55" customFormat="1" x14ac:dyDescent="0.25">
      <c r="A1960" s="12"/>
      <c r="B1960" s="12"/>
      <c r="C1960" s="12"/>
      <c r="D1960" s="95"/>
      <c r="E1960" s="12"/>
      <c r="F1960" s="103"/>
      <c r="G1960" s="11"/>
      <c r="H1960" s="247"/>
      <c r="I1960" s="11"/>
      <c r="J1960" s="11"/>
      <c r="K1960" s="11"/>
      <c r="L1960" s="11"/>
      <c r="M1960" s="3"/>
    </row>
    <row r="1961" spans="1:13" s="55" customFormat="1" x14ac:dyDescent="0.25">
      <c r="A1961" s="12"/>
      <c r="B1961" s="12"/>
      <c r="C1961" s="12"/>
      <c r="D1961" s="95"/>
      <c r="E1961" s="12"/>
      <c r="F1961" s="103"/>
      <c r="G1961" s="11"/>
      <c r="H1961" s="247"/>
      <c r="I1961" s="11"/>
      <c r="J1961" s="11"/>
      <c r="K1961" s="11"/>
      <c r="L1961" s="11"/>
      <c r="M1961" s="3"/>
    </row>
    <row r="1962" spans="1:13" s="55" customFormat="1" x14ac:dyDescent="0.25">
      <c r="A1962" s="12"/>
      <c r="B1962" s="12"/>
      <c r="C1962" s="12"/>
      <c r="D1962" s="95"/>
      <c r="E1962" s="12"/>
      <c r="F1962" s="103"/>
      <c r="G1962" s="11"/>
      <c r="H1962" s="247"/>
      <c r="I1962" s="11"/>
      <c r="J1962" s="11"/>
      <c r="K1962" s="11"/>
      <c r="L1962" s="11"/>
      <c r="M1962" s="3"/>
    </row>
    <row r="1963" spans="1:13" s="55" customFormat="1" x14ac:dyDescent="0.25">
      <c r="A1963" s="12"/>
      <c r="B1963" s="12"/>
      <c r="C1963" s="12"/>
      <c r="D1963" s="95"/>
      <c r="E1963" s="12"/>
      <c r="F1963" s="103"/>
      <c r="G1963" s="11"/>
      <c r="H1963" s="247"/>
      <c r="I1963" s="11"/>
      <c r="J1963" s="11"/>
      <c r="K1963" s="11"/>
      <c r="L1963" s="11"/>
      <c r="M1963" s="3"/>
    </row>
    <row r="1964" spans="1:13" s="55" customFormat="1" x14ac:dyDescent="0.25">
      <c r="A1964" s="12"/>
      <c r="B1964" s="12"/>
      <c r="C1964" s="12"/>
      <c r="D1964" s="95"/>
      <c r="E1964" s="12"/>
      <c r="F1964" s="103"/>
      <c r="G1964" s="11"/>
      <c r="H1964" s="247"/>
      <c r="I1964" s="11"/>
      <c r="J1964" s="11"/>
      <c r="K1964" s="11"/>
      <c r="L1964" s="11"/>
      <c r="M1964" s="3"/>
    </row>
    <row r="1965" spans="1:13" s="55" customFormat="1" x14ac:dyDescent="0.25">
      <c r="A1965" s="12"/>
      <c r="B1965" s="12"/>
      <c r="C1965" s="12"/>
      <c r="D1965" s="95"/>
      <c r="E1965" s="12"/>
      <c r="F1965" s="103"/>
      <c r="G1965" s="11"/>
      <c r="H1965" s="247"/>
      <c r="I1965" s="11"/>
      <c r="J1965" s="11"/>
      <c r="K1965" s="11"/>
      <c r="L1965" s="11"/>
      <c r="M1965" s="3"/>
    </row>
    <row r="1966" spans="1:13" s="55" customFormat="1" x14ac:dyDescent="0.25">
      <c r="A1966" s="12"/>
      <c r="B1966" s="12"/>
      <c r="C1966" s="12"/>
      <c r="D1966" s="95"/>
      <c r="E1966" s="12"/>
      <c r="F1966" s="103"/>
      <c r="G1966" s="11"/>
      <c r="H1966" s="247"/>
      <c r="I1966" s="11"/>
      <c r="J1966" s="11"/>
      <c r="K1966" s="11"/>
      <c r="L1966" s="11"/>
      <c r="M1966" s="3"/>
    </row>
    <row r="1967" spans="1:13" s="55" customFormat="1" x14ac:dyDescent="0.25">
      <c r="A1967" s="12"/>
      <c r="B1967" s="12"/>
      <c r="C1967" s="12"/>
      <c r="D1967" s="95"/>
      <c r="E1967" s="12"/>
      <c r="F1967" s="103"/>
      <c r="G1967" s="11"/>
      <c r="H1967" s="247"/>
      <c r="I1967" s="11"/>
      <c r="J1967" s="11"/>
      <c r="K1967" s="11"/>
      <c r="L1967" s="11"/>
      <c r="M1967" s="3"/>
    </row>
    <row r="1968" spans="1:13" s="55" customFormat="1" x14ac:dyDescent="0.25">
      <c r="A1968" s="12"/>
      <c r="B1968" s="12"/>
      <c r="C1968" s="12"/>
      <c r="D1968" s="95"/>
      <c r="E1968" s="12"/>
      <c r="F1968" s="103"/>
      <c r="G1968" s="11"/>
      <c r="H1968" s="247"/>
      <c r="I1968" s="11"/>
      <c r="J1968" s="11"/>
      <c r="K1968" s="11"/>
      <c r="L1968" s="11"/>
      <c r="M1968" s="3"/>
    </row>
    <row r="1969" spans="1:13" s="55" customFormat="1" x14ac:dyDescent="0.25">
      <c r="A1969" s="12"/>
      <c r="B1969" s="12"/>
      <c r="C1969" s="12"/>
      <c r="D1969" s="95"/>
      <c r="E1969" s="12"/>
      <c r="F1969" s="103"/>
      <c r="G1969" s="11"/>
      <c r="H1969" s="247"/>
      <c r="I1969" s="11"/>
      <c r="J1969" s="11"/>
      <c r="K1969" s="11"/>
      <c r="L1969" s="11"/>
      <c r="M1969" s="3"/>
    </row>
    <row r="1970" spans="1:13" s="55" customFormat="1" x14ac:dyDescent="0.25">
      <c r="A1970" s="12"/>
      <c r="B1970" s="12"/>
      <c r="C1970" s="12"/>
      <c r="D1970" s="95"/>
      <c r="E1970" s="12"/>
      <c r="F1970" s="103"/>
      <c r="G1970" s="11"/>
      <c r="H1970" s="247"/>
      <c r="I1970" s="11"/>
      <c r="J1970" s="11"/>
      <c r="K1970" s="11"/>
      <c r="L1970" s="11"/>
      <c r="M1970" s="3"/>
    </row>
    <row r="1971" spans="1:13" s="55" customFormat="1" x14ac:dyDescent="0.25">
      <c r="A1971" s="12"/>
      <c r="B1971" s="12"/>
      <c r="C1971" s="12"/>
      <c r="D1971" s="95"/>
      <c r="E1971" s="12"/>
      <c r="F1971" s="103"/>
      <c r="G1971" s="11"/>
      <c r="H1971" s="247"/>
      <c r="I1971" s="11"/>
      <c r="J1971" s="11"/>
      <c r="K1971" s="11"/>
      <c r="L1971" s="11"/>
      <c r="M1971" s="3"/>
    </row>
    <row r="1972" spans="1:13" s="55" customFormat="1" x14ac:dyDescent="0.25">
      <c r="A1972" s="12"/>
      <c r="B1972" s="12"/>
      <c r="C1972" s="12"/>
      <c r="D1972" s="95"/>
      <c r="E1972" s="12"/>
      <c r="F1972" s="103"/>
      <c r="G1972" s="11"/>
      <c r="H1972" s="247"/>
      <c r="I1972" s="11"/>
      <c r="J1972" s="11"/>
      <c r="K1972" s="11"/>
      <c r="L1972" s="11"/>
      <c r="M1972" s="3"/>
    </row>
    <row r="1973" spans="1:13" s="55" customFormat="1" x14ac:dyDescent="0.25">
      <c r="A1973" s="12"/>
      <c r="B1973" s="12"/>
      <c r="C1973" s="12"/>
      <c r="D1973" s="95"/>
      <c r="E1973" s="12"/>
      <c r="F1973" s="103"/>
      <c r="G1973" s="11"/>
      <c r="H1973" s="247"/>
      <c r="I1973" s="11"/>
      <c r="J1973" s="11"/>
      <c r="K1973" s="11"/>
      <c r="L1973" s="11"/>
      <c r="M1973" s="3"/>
    </row>
    <row r="1974" spans="1:13" s="55" customFormat="1" x14ac:dyDescent="0.25">
      <c r="A1974" s="12"/>
      <c r="B1974" s="12"/>
      <c r="C1974" s="12"/>
      <c r="D1974" s="95"/>
      <c r="E1974" s="12"/>
      <c r="F1974" s="103"/>
      <c r="G1974" s="11"/>
      <c r="H1974" s="247"/>
      <c r="I1974" s="11"/>
      <c r="J1974" s="11"/>
      <c r="K1974" s="11"/>
      <c r="L1974" s="11"/>
      <c r="M1974" s="3"/>
    </row>
    <row r="1975" spans="1:13" s="55" customFormat="1" x14ac:dyDescent="0.25">
      <c r="A1975" s="12"/>
      <c r="B1975" s="12"/>
      <c r="C1975" s="12"/>
      <c r="D1975" s="95"/>
      <c r="E1975" s="12"/>
      <c r="F1975" s="103"/>
      <c r="G1975" s="11"/>
      <c r="H1975" s="247"/>
      <c r="I1975" s="11"/>
      <c r="J1975" s="11"/>
      <c r="K1975" s="11"/>
      <c r="L1975" s="11"/>
      <c r="M1975" s="3"/>
    </row>
    <row r="1976" spans="1:13" s="55" customFormat="1" x14ac:dyDescent="0.25">
      <c r="A1976" s="12"/>
      <c r="B1976" s="12"/>
      <c r="C1976" s="12"/>
      <c r="D1976" s="95"/>
      <c r="E1976" s="12"/>
      <c r="F1976" s="103"/>
      <c r="G1976" s="11"/>
      <c r="H1976" s="247"/>
      <c r="I1976" s="11"/>
      <c r="J1976" s="11"/>
      <c r="K1976" s="11"/>
      <c r="L1976" s="11"/>
      <c r="M1976" s="3"/>
    </row>
    <row r="1977" spans="1:13" s="55" customFormat="1" x14ac:dyDescent="0.25">
      <c r="A1977" s="12"/>
      <c r="B1977" s="12"/>
      <c r="C1977" s="12"/>
      <c r="D1977" s="95"/>
      <c r="E1977" s="12"/>
      <c r="F1977" s="103"/>
      <c r="G1977" s="11"/>
      <c r="H1977" s="247"/>
      <c r="I1977" s="11"/>
      <c r="J1977" s="11"/>
      <c r="K1977" s="11"/>
      <c r="L1977" s="11"/>
      <c r="M1977" s="3"/>
    </row>
    <row r="1978" spans="1:13" s="55" customFormat="1" x14ac:dyDescent="0.25">
      <c r="A1978" s="12"/>
      <c r="B1978" s="12"/>
      <c r="C1978" s="12"/>
      <c r="D1978" s="95"/>
      <c r="E1978" s="12"/>
      <c r="F1978" s="103"/>
      <c r="G1978" s="11"/>
      <c r="H1978" s="247"/>
      <c r="I1978" s="11"/>
      <c r="J1978" s="11"/>
      <c r="K1978" s="11"/>
      <c r="L1978" s="11"/>
      <c r="M1978" s="3"/>
    </row>
    <row r="1979" spans="1:13" s="55" customFormat="1" x14ac:dyDescent="0.25">
      <c r="A1979" s="12"/>
      <c r="B1979" s="12"/>
      <c r="C1979" s="12"/>
      <c r="D1979" s="95"/>
      <c r="E1979" s="12"/>
      <c r="F1979" s="103"/>
      <c r="G1979" s="11"/>
      <c r="H1979" s="247"/>
      <c r="I1979" s="11"/>
      <c r="J1979" s="11"/>
      <c r="K1979" s="11"/>
      <c r="L1979" s="11"/>
      <c r="M1979" s="3"/>
    </row>
    <row r="1980" spans="1:13" s="55" customFormat="1" x14ac:dyDescent="0.25">
      <c r="A1980" s="12"/>
      <c r="B1980" s="12"/>
      <c r="C1980" s="12"/>
      <c r="D1980" s="95"/>
      <c r="E1980" s="12"/>
      <c r="F1980" s="103"/>
      <c r="G1980" s="11"/>
      <c r="H1980" s="247"/>
      <c r="I1980" s="11"/>
      <c r="J1980" s="11"/>
      <c r="K1980" s="11"/>
      <c r="L1980" s="11"/>
      <c r="M1980" s="3"/>
    </row>
    <row r="1981" spans="1:13" s="55" customFormat="1" x14ac:dyDescent="0.25">
      <c r="A1981" s="12"/>
      <c r="B1981" s="12"/>
      <c r="C1981" s="12"/>
      <c r="D1981" s="95"/>
      <c r="E1981" s="12"/>
      <c r="F1981" s="103"/>
      <c r="G1981" s="11"/>
      <c r="H1981" s="247"/>
      <c r="I1981" s="11"/>
      <c r="J1981" s="11"/>
      <c r="K1981" s="11"/>
      <c r="L1981" s="11"/>
      <c r="M1981" s="3"/>
    </row>
    <row r="1982" spans="1:13" s="55" customFormat="1" x14ac:dyDescent="0.25">
      <c r="A1982" s="12"/>
      <c r="B1982" s="12"/>
      <c r="C1982" s="12"/>
      <c r="D1982" s="95"/>
      <c r="E1982" s="12"/>
      <c r="F1982" s="103"/>
      <c r="G1982" s="11"/>
      <c r="H1982" s="247"/>
      <c r="I1982" s="11"/>
      <c r="J1982" s="11"/>
      <c r="K1982" s="11"/>
      <c r="L1982" s="11"/>
      <c r="M1982" s="3"/>
    </row>
    <row r="1983" spans="1:13" s="55" customFormat="1" x14ac:dyDescent="0.25">
      <c r="A1983" s="12"/>
      <c r="B1983" s="12"/>
      <c r="C1983" s="12"/>
      <c r="D1983" s="95"/>
      <c r="E1983" s="12"/>
      <c r="F1983" s="103"/>
      <c r="G1983" s="11"/>
      <c r="H1983" s="247"/>
      <c r="I1983" s="11"/>
      <c r="J1983" s="11"/>
      <c r="K1983" s="11"/>
      <c r="L1983" s="11"/>
      <c r="M1983" s="3"/>
    </row>
    <row r="1984" spans="1:13" s="55" customFormat="1" x14ac:dyDescent="0.25">
      <c r="A1984" s="12"/>
      <c r="B1984" s="12"/>
      <c r="C1984" s="12"/>
      <c r="D1984" s="95"/>
      <c r="E1984" s="12"/>
      <c r="F1984" s="103"/>
      <c r="G1984" s="11"/>
      <c r="H1984" s="247"/>
      <c r="I1984" s="11"/>
      <c r="J1984" s="11"/>
      <c r="K1984" s="11"/>
      <c r="L1984" s="11"/>
      <c r="M1984" s="3"/>
    </row>
    <row r="1985" spans="1:13" s="55" customFormat="1" x14ac:dyDescent="0.25">
      <c r="A1985" s="12"/>
      <c r="B1985" s="12"/>
      <c r="C1985" s="12"/>
      <c r="D1985" s="95"/>
      <c r="E1985" s="12"/>
      <c r="F1985" s="103"/>
      <c r="G1985" s="11"/>
      <c r="H1985" s="247"/>
      <c r="I1985" s="11"/>
      <c r="J1985" s="11"/>
      <c r="K1985" s="11"/>
      <c r="L1985" s="11"/>
      <c r="M1985" s="3"/>
    </row>
    <row r="1986" spans="1:13" s="55" customFormat="1" x14ac:dyDescent="0.25">
      <c r="A1986" s="12"/>
      <c r="B1986" s="12"/>
      <c r="C1986" s="12"/>
      <c r="D1986" s="95"/>
      <c r="E1986" s="12"/>
      <c r="F1986" s="103"/>
      <c r="G1986" s="11"/>
      <c r="H1986" s="247"/>
      <c r="I1986" s="11"/>
      <c r="J1986" s="11"/>
      <c r="K1986" s="11"/>
      <c r="L1986" s="11"/>
      <c r="M1986" s="3"/>
    </row>
    <row r="1987" spans="1:13" s="55" customFormat="1" x14ac:dyDescent="0.25">
      <c r="A1987" s="12"/>
      <c r="B1987" s="12"/>
      <c r="C1987" s="12"/>
      <c r="D1987" s="95"/>
      <c r="E1987" s="12"/>
      <c r="F1987" s="103"/>
      <c r="G1987" s="11"/>
      <c r="H1987" s="247"/>
      <c r="I1987" s="11"/>
      <c r="J1987" s="11"/>
      <c r="K1987" s="11"/>
      <c r="L1987" s="11"/>
      <c r="M1987" s="3"/>
    </row>
    <row r="1988" spans="1:13" s="55" customFormat="1" x14ac:dyDescent="0.25">
      <c r="A1988" s="12"/>
      <c r="B1988" s="12"/>
      <c r="C1988" s="12"/>
      <c r="D1988" s="95"/>
      <c r="E1988" s="12"/>
      <c r="F1988" s="103"/>
      <c r="G1988" s="11"/>
      <c r="H1988" s="247"/>
      <c r="I1988" s="11"/>
      <c r="J1988" s="11"/>
      <c r="K1988" s="11"/>
      <c r="L1988" s="11"/>
      <c r="M1988" s="3"/>
    </row>
    <row r="1989" spans="1:13" s="55" customFormat="1" x14ac:dyDescent="0.25">
      <c r="A1989" s="12"/>
      <c r="B1989" s="12"/>
      <c r="C1989" s="12"/>
      <c r="D1989" s="95"/>
      <c r="E1989" s="12"/>
      <c r="F1989" s="103"/>
      <c r="G1989" s="11"/>
      <c r="H1989" s="247"/>
      <c r="I1989" s="11"/>
      <c r="J1989" s="11"/>
      <c r="K1989" s="11"/>
      <c r="L1989" s="11"/>
      <c r="M1989" s="3"/>
    </row>
    <row r="1990" spans="1:13" s="55" customFormat="1" x14ac:dyDescent="0.25">
      <c r="A1990" s="12"/>
      <c r="B1990" s="12"/>
      <c r="C1990" s="12"/>
      <c r="D1990" s="95"/>
      <c r="E1990" s="12"/>
      <c r="F1990" s="103"/>
      <c r="G1990" s="11"/>
      <c r="H1990" s="247"/>
      <c r="I1990" s="11"/>
      <c r="J1990" s="11"/>
      <c r="K1990" s="11"/>
      <c r="L1990" s="11"/>
      <c r="M1990" s="3"/>
    </row>
    <row r="1991" spans="1:13" s="55" customFormat="1" x14ac:dyDescent="0.25">
      <c r="A1991" s="12"/>
      <c r="B1991" s="12"/>
      <c r="C1991" s="12"/>
      <c r="D1991" s="95"/>
      <c r="E1991" s="12"/>
      <c r="F1991" s="103"/>
      <c r="G1991" s="11"/>
      <c r="H1991" s="247"/>
      <c r="I1991" s="11"/>
      <c r="J1991" s="11"/>
      <c r="K1991" s="11"/>
      <c r="L1991" s="11"/>
      <c r="M1991" s="3"/>
    </row>
    <row r="1992" spans="1:13" s="55" customFormat="1" x14ac:dyDescent="0.25">
      <c r="A1992" s="12"/>
      <c r="B1992" s="12"/>
      <c r="C1992" s="12"/>
      <c r="D1992" s="95"/>
      <c r="E1992" s="12"/>
      <c r="F1992" s="103"/>
      <c r="G1992" s="11"/>
      <c r="H1992" s="247"/>
      <c r="I1992" s="11"/>
      <c r="J1992" s="11"/>
      <c r="K1992" s="11"/>
      <c r="L1992" s="11"/>
      <c r="M1992" s="3"/>
    </row>
    <row r="1993" spans="1:13" s="55" customFormat="1" x14ac:dyDescent="0.25">
      <c r="A1993" s="12"/>
      <c r="B1993" s="12"/>
      <c r="C1993" s="12"/>
      <c r="D1993" s="95"/>
      <c r="E1993" s="12"/>
      <c r="F1993" s="103"/>
      <c r="G1993" s="11"/>
      <c r="H1993" s="247"/>
      <c r="I1993" s="11"/>
      <c r="J1993" s="11"/>
      <c r="K1993" s="11"/>
      <c r="L1993" s="11"/>
      <c r="M1993" s="3"/>
    </row>
    <row r="1994" spans="1:13" s="55" customFormat="1" x14ac:dyDescent="0.25">
      <c r="A1994" s="12"/>
      <c r="B1994" s="12"/>
      <c r="C1994" s="12"/>
      <c r="D1994" s="95"/>
      <c r="E1994" s="12"/>
      <c r="F1994" s="103"/>
      <c r="G1994" s="11"/>
      <c r="H1994" s="247"/>
      <c r="I1994" s="11"/>
      <c r="J1994" s="11"/>
      <c r="K1994" s="11"/>
      <c r="L1994" s="11"/>
      <c r="M1994" s="3"/>
    </row>
    <row r="1995" spans="1:13" s="55" customFormat="1" x14ac:dyDescent="0.25">
      <c r="A1995" s="12"/>
      <c r="B1995" s="12"/>
      <c r="C1995" s="12"/>
      <c r="D1995" s="95"/>
      <c r="E1995" s="12"/>
      <c r="F1995" s="103"/>
      <c r="G1995" s="11"/>
      <c r="H1995" s="247"/>
      <c r="I1995" s="11"/>
      <c r="J1995" s="11"/>
      <c r="K1995" s="11"/>
      <c r="L1995" s="11"/>
      <c r="M1995" s="3"/>
    </row>
    <row r="1996" spans="1:13" s="55" customFormat="1" x14ac:dyDescent="0.25">
      <c r="A1996" s="12"/>
      <c r="B1996" s="12"/>
      <c r="C1996" s="12"/>
      <c r="D1996" s="95"/>
      <c r="E1996" s="12"/>
      <c r="F1996" s="103"/>
      <c r="G1996" s="11"/>
      <c r="H1996" s="247"/>
      <c r="I1996" s="11"/>
      <c r="J1996" s="11"/>
      <c r="K1996" s="11"/>
      <c r="L1996" s="11"/>
      <c r="M1996" s="3"/>
    </row>
    <row r="1997" spans="1:13" s="55" customFormat="1" x14ac:dyDescent="0.25">
      <c r="A1997" s="12"/>
      <c r="B1997" s="12"/>
      <c r="C1997" s="12"/>
      <c r="D1997" s="95"/>
      <c r="E1997" s="12"/>
      <c r="F1997" s="103"/>
      <c r="G1997" s="11"/>
      <c r="H1997" s="247"/>
      <c r="I1997" s="11"/>
      <c r="J1997" s="11"/>
      <c r="K1997" s="11"/>
      <c r="L1997" s="11"/>
      <c r="M1997" s="3"/>
    </row>
    <row r="1998" spans="1:13" s="55" customFormat="1" x14ac:dyDescent="0.25">
      <c r="A1998" s="12"/>
      <c r="B1998" s="12"/>
      <c r="C1998" s="12"/>
      <c r="D1998" s="95"/>
      <c r="E1998" s="12"/>
      <c r="F1998" s="103"/>
      <c r="G1998" s="11"/>
      <c r="H1998" s="247"/>
      <c r="I1998" s="11"/>
      <c r="J1998" s="11"/>
      <c r="K1998" s="11"/>
      <c r="L1998" s="11"/>
      <c r="M1998" s="3"/>
    </row>
    <row r="1999" spans="1:13" s="55" customFormat="1" x14ac:dyDescent="0.25">
      <c r="A1999" s="12"/>
      <c r="B1999" s="12"/>
      <c r="C1999" s="12"/>
      <c r="D1999" s="95"/>
      <c r="E1999" s="12"/>
      <c r="F1999" s="103"/>
      <c r="G1999" s="11"/>
      <c r="H1999" s="247"/>
      <c r="I1999" s="11"/>
      <c r="J1999" s="11"/>
      <c r="K1999" s="11"/>
      <c r="L1999" s="11"/>
      <c r="M1999" s="3"/>
    </row>
    <row r="2000" spans="1:13" s="55" customFormat="1" x14ac:dyDescent="0.25">
      <c r="A2000" s="12"/>
      <c r="B2000" s="12"/>
      <c r="C2000" s="12"/>
      <c r="D2000" s="95"/>
      <c r="E2000" s="12"/>
      <c r="F2000" s="103"/>
      <c r="G2000" s="11"/>
      <c r="H2000" s="247"/>
      <c r="I2000" s="11"/>
      <c r="J2000" s="11"/>
      <c r="K2000" s="11"/>
      <c r="L2000" s="11"/>
      <c r="M2000" s="3"/>
    </row>
    <row r="2001" spans="1:13" s="55" customFormat="1" x14ac:dyDescent="0.25">
      <c r="A2001" s="12"/>
      <c r="B2001" s="12"/>
      <c r="C2001" s="12"/>
      <c r="D2001" s="95"/>
      <c r="E2001" s="12"/>
      <c r="F2001" s="103"/>
      <c r="G2001" s="11"/>
      <c r="H2001" s="247"/>
      <c r="I2001" s="11"/>
      <c r="J2001" s="11"/>
      <c r="K2001" s="11"/>
      <c r="L2001" s="11"/>
      <c r="M2001" s="3"/>
    </row>
    <row r="2002" spans="1:13" s="55" customFormat="1" x14ac:dyDescent="0.25">
      <c r="A2002" s="12"/>
      <c r="B2002" s="12"/>
      <c r="C2002" s="12"/>
      <c r="D2002" s="95"/>
      <c r="E2002" s="12"/>
      <c r="F2002" s="103"/>
      <c r="G2002" s="11"/>
      <c r="H2002" s="247"/>
      <c r="I2002" s="11"/>
      <c r="J2002" s="11"/>
      <c r="K2002" s="11"/>
      <c r="L2002" s="11"/>
      <c r="M2002" s="3"/>
    </row>
    <row r="2003" spans="1:13" s="55" customFormat="1" x14ac:dyDescent="0.25">
      <c r="A2003" s="12"/>
      <c r="B2003" s="12"/>
      <c r="C2003" s="12"/>
      <c r="D2003" s="95"/>
      <c r="E2003" s="12"/>
      <c r="F2003" s="103"/>
      <c r="G2003" s="11"/>
      <c r="H2003" s="247"/>
      <c r="I2003" s="11"/>
      <c r="J2003" s="11"/>
      <c r="K2003" s="11"/>
      <c r="L2003" s="11"/>
      <c r="M2003" s="3"/>
    </row>
    <row r="2004" spans="1:13" s="55" customFormat="1" x14ac:dyDescent="0.25">
      <c r="A2004" s="12"/>
      <c r="B2004" s="12"/>
      <c r="C2004" s="12"/>
      <c r="D2004" s="95"/>
      <c r="E2004" s="12"/>
      <c r="F2004" s="103"/>
      <c r="G2004" s="11"/>
      <c r="H2004" s="247"/>
      <c r="I2004" s="11"/>
      <c r="J2004" s="11"/>
      <c r="K2004" s="11"/>
      <c r="L2004" s="11"/>
      <c r="M2004" s="3"/>
    </row>
    <row r="2005" spans="1:13" s="55" customFormat="1" x14ac:dyDescent="0.25">
      <c r="A2005" s="12"/>
      <c r="B2005" s="12"/>
      <c r="C2005" s="12"/>
      <c r="D2005" s="95"/>
      <c r="E2005" s="12"/>
      <c r="F2005" s="103"/>
      <c r="G2005" s="11"/>
      <c r="H2005" s="247"/>
      <c r="I2005" s="11"/>
      <c r="J2005" s="11"/>
      <c r="K2005" s="11"/>
      <c r="L2005" s="11"/>
      <c r="M2005" s="3"/>
    </row>
    <row r="2006" spans="1:13" s="55" customFormat="1" x14ac:dyDescent="0.25">
      <c r="A2006" s="12"/>
      <c r="B2006" s="12"/>
      <c r="C2006" s="12"/>
      <c r="D2006" s="95"/>
      <c r="E2006" s="12"/>
      <c r="F2006" s="103"/>
      <c r="G2006" s="11"/>
      <c r="H2006" s="247"/>
      <c r="I2006" s="11"/>
      <c r="J2006" s="11"/>
      <c r="K2006" s="11"/>
      <c r="L2006" s="11"/>
      <c r="M2006" s="3"/>
    </row>
    <row r="2007" spans="1:13" s="55" customFormat="1" x14ac:dyDescent="0.25">
      <c r="A2007" s="12"/>
      <c r="B2007" s="12"/>
      <c r="C2007" s="12"/>
      <c r="D2007" s="95"/>
      <c r="E2007" s="12"/>
      <c r="F2007" s="103"/>
      <c r="G2007" s="11"/>
      <c r="H2007" s="247"/>
      <c r="I2007" s="11"/>
      <c r="J2007" s="11"/>
      <c r="K2007" s="11"/>
      <c r="L2007" s="11"/>
      <c r="M2007" s="3"/>
    </row>
    <row r="2008" spans="1:13" s="55" customFormat="1" x14ac:dyDescent="0.25">
      <c r="A2008" s="12"/>
      <c r="B2008" s="12"/>
      <c r="C2008" s="12"/>
      <c r="D2008" s="95"/>
      <c r="E2008" s="12"/>
      <c r="F2008" s="103"/>
      <c r="G2008" s="11"/>
      <c r="H2008" s="247"/>
      <c r="I2008" s="11"/>
      <c r="J2008" s="11"/>
      <c r="K2008" s="11"/>
      <c r="L2008" s="11"/>
      <c r="M2008" s="3"/>
    </row>
    <row r="2009" spans="1:13" s="55" customFormat="1" x14ac:dyDescent="0.25">
      <c r="A2009" s="12"/>
      <c r="B2009" s="12"/>
      <c r="C2009" s="12"/>
      <c r="D2009" s="95"/>
      <c r="E2009" s="12"/>
      <c r="F2009" s="103"/>
      <c r="G2009" s="11"/>
      <c r="H2009" s="247"/>
      <c r="I2009" s="11"/>
      <c r="J2009" s="11"/>
      <c r="K2009" s="11"/>
      <c r="L2009" s="11"/>
      <c r="M2009" s="3"/>
    </row>
    <row r="2010" spans="1:13" s="55" customFormat="1" x14ac:dyDescent="0.25">
      <c r="A2010" s="12"/>
      <c r="B2010" s="12"/>
      <c r="C2010" s="12"/>
      <c r="D2010" s="95"/>
      <c r="E2010" s="12"/>
      <c r="F2010" s="103"/>
      <c r="G2010" s="11"/>
      <c r="H2010" s="247"/>
      <c r="I2010" s="11"/>
      <c r="J2010" s="11"/>
      <c r="K2010" s="11"/>
      <c r="L2010" s="11"/>
      <c r="M2010" s="3"/>
    </row>
    <row r="2011" spans="1:13" s="55" customFormat="1" x14ac:dyDescent="0.25">
      <c r="A2011" s="12"/>
      <c r="B2011" s="12"/>
      <c r="C2011" s="12"/>
      <c r="D2011" s="95"/>
      <c r="E2011" s="12"/>
      <c r="F2011" s="103"/>
      <c r="G2011" s="11"/>
      <c r="H2011" s="247"/>
      <c r="I2011" s="11"/>
      <c r="J2011" s="11"/>
      <c r="K2011" s="11"/>
      <c r="L2011" s="11"/>
      <c r="M2011" s="3"/>
    </row>
    <row r="2012" spans="1:13" s="55" customFormat="1" x14ac:dyDescent="0.25">
      <c r="A2012" s="12"/>
      <c r="B2012" s="12"/>
      <c r="C2012" s="12"/>
      <c r="D2012" s="95"/>
      <c r="E2012" s="12"/>
      <c r="F2012" s="103"/>
      <c r="G2012" s="11"/>
      <c r="H2012" s="247"/>
      <c r="I2012" s="11"/>
      <c r="J2012" s="11"/>
      <c r="K2012" s="11"/>
      <c r="L2012" s="11"/>
      <c r="M2012" s="3"/>
    </row>
    <row r="2013" spans="1:13" s="55" customFormat="1" x14ac:dyDescent="0.25">
      <c r="A2013" s="12"/>
      <c r="B2013" s="12"/>
      <c r="C2013" s="12"/>
      <c r="D2013" s="95"/>
      <c r="E2013" s="12"/>
      <c r="F2013" s="103"/>
      <c r="G2013" s="11"/>
      <c r="H2013" s="247"/>
      <c r="I2013" s="11"/>
      <c r="J2013" s="11"/>
      <c r="K2013" s="11"/>
      <c r="L2013" s="11"/>
      <c r="M2013" s="3"/>
    </row>
    <row r="2014" spans="1:13" s="55" customFormat="1" x14ac:dyDescent="0.25">
      <c r="A2014" s="12"/>
      <c r="B2014" s="12"/>
      <c r="C2014" s="12"/>
      <c r="D2014" s="95"/>
      <c r="E2014" s="12"/>
      <c r="F2014" s="103"/>
      <c r="G2014" s="11"/>
      <c r="H2014" s="247"/>
      <c r="I2014" s="11"/>
      <c r="J2014" s="11"/>
      <c r="K2014" s="11"/>
      <c r="L2014" s="11"/>
      <c r="M2014" s="3"/>
    </row>
    <row r="2015" spans="1:13" s="55" customFormat="1" x14ac:dyDescent="0.25">
      <c r="A2015" s="12"/>
      <c r="B2015" s="12"/>
      <c r="C2015" s="12"/>
      <c r="D2015" s="95"/>
      <c r="E2015" s="12"/>
      <c r="F2015" s="103"/>
      <c r="G2015" s="11"/>
      <c r="H2015" s="247"/>
      <c r="I2015" s="11"/>
      <c r="J2015" s="11"/>
      <c r="K2015" s="11"/>
      <c r="L2015" s="11"/>
      <c r="M2015" s="3"/>
    </row>
    <row r="2016" spans="1:13" s="55" customFormat="1" x14ac:dyDescent="0.25">
      <c r="A2016" s="12"/>
      <c r="B2016" s="12"/>
      <c r="C2016" s="12"/>
      <c r="D2016" s="95"/>
      <c r="E2016" s="12"/>
      <c r="F2016" s="103"/>
      <c r="G2016" s="11"/>
      <c r="H2016" s="247"/>
      <c r="I2016" s="11"/>
      <c r="J2016" s="11"/>
      <c r="K2016" s="11"/>
      <c r="L2016" s="11"/>
      <c r="M2016" s="3"/>
    </row>
    <row r="2017" spans="1:13" s="55" customFormat="1" x14ac:dyDescent="0.25">
      <c r="A2017" s="12"/>
      <c r="B2017" s="12"/>
      <c r="C2017" s="12"/>
      <c r="D2017" s="95"/>
      <c r="E2017" s="12"/>
      <c r="F2017" s="103"/>
      <c r="G2017" s="11"/>
      <c r="H2017" s="247"/>
      <c r="I2017" s="11"/>
      <c r="J2017" s="11"/>
      <c r="K2017" s="11"/>
      <c r="L2017" s="11"/>
      <c r="M2017" s="3"/>
    </row>
    <row r="2018" spans="1:13" s="55" customFormat="1" x14ac:dyDescent="0.25">
      <c r="A2018" s="12"/>
      <c r="B2018" s="12"/>
      <c r="C2018" s="12"/>
      <c r="D2018" s="95"/>
      <c r="E2018" s="12"/>
      <c r="F2018" s="103"/>
      <c r="G2018" s="11"/>
      <c r="H2018" s="247"/>
      <c r="I2018" s="11"/>
      <c r="J2018" s="11"/>
      <c r="K2018" s="11"/>
      <c r="L2018" s="11"/>
      <c r="M2018" s="3"/>
    </row>
    <row r="2019" spans="1:13" s="55" customFormat="1" x14ac:dyDescent="0.25">
      <c r="A2019" s="12"/>
      <c r="B2019" s="12"/>
      <c r="C2019" s="12"/>
      <c r="D2019" s="95"/>
      <c r="E2019" s="12"/>
      <c r="F2019" s="103"/>
      <c r="G2019" s="11"/>
      <c r="H2019" s="247"/>
      <c r="I2019" s="11"/>
      <c r="J2019" s="11"/>
      <c r="K2019" s="11"/>
      <c r="L2019" s="11"/>
      <c r="M2019" s="3"/>
    </row>
    <row r="2020" spans="1:13" s="55" customFormat="1" x14ac:dyDescent="0.25">
      <c r="A2020" s="12"/>
      <c r="B2020" s="12"/>
      <c r="C2020" s="12"/>
      <c r="D2020" s="95"/>
      <c r="E2020" s="12"/>
      <c r="F2020" s="103"/>
      <c r="G2020" s="11"/>
      <c r="H2020" s="247"/>
      <c r="I2020" s="11"/>
      <c r="J2020" s="11"/>
      <c r="K2020" s="11"/>
      <c r="L2020" s="11"/>
      <c r="M2020" s="3"/>
    </row>
    <row r="2021" spans="1:13" s="55" customFormat="1" x14ac:dyDescent="0.25">
      <c r="A2021" s="12"/>
      <c r="B2021" s="12"/>
      <c r="C2021" s="12"/>
      <c r="D2021" s="95"/>
      <c r="E2021" s="12"/>
      <c r="F2021" s="103"/>
      <c r="G2021" s="11"/>
      <c r="H2021" s="247"/>
      <c r="I2021" s="11"/>
      <c r="J2021" s="11"/>
      <c r="K2021" s="11"/>
      <c r="L2021" s="11"/>
      <c r="M2021" s="3"/>
    </row>
    <row r="2022" spans="1:13" s="55" customFormat="1" x14ac:dyDescent="0.25">
      <c r="A2022" s="12"/>
      <c r="B2022" s="12"/>
      <c r="C2022" s="12"/>
      <c r="D2022" s="95"/>
      <c r="E2022" s="12"/>
      <c r="F2022" s="103"/>
      <c r="G2022" s="11"/>
      <c r="H2022" s="247"/>
      <c r="I2022" s="11"/>
      <c r="J2022" s="11"/>
      <c r="K2022" s="11"/>
      <c r="L2022" s="11"/>
      <c r="M2022" s="3"/>
    </row>
    <row r="2023" spans="1:13" s="55" customFormat="1" x14ac:dyDescent="0.25">
      <c r="A2023" s="12"/>
      <c r="B2023" s="12"/>
      <c r="C2023" s="12"/>
      <c r="D2023" s="95"/>
      <c r="E2023" s="12"/>
      <c r="F2023" s="103"/>
      <c r="G2023" s="11"/>
      <c r="H2023" s="247"/>
      <c r="I2023" s="11"/>
      <c r="J2023" s="11"/>
      <c r="K2023" s="11"/>
      <c r="L2023" s="11"/>
      <c r="M2023" s="3"/>
    </row>
    <row r="2024" spans="1:13" s="55" customFormat="1" x14ac:dyDescent="0.25">
      <c r="A2024" s="12"/>
      <c r="B2024" s="12"/>
      <c r="C2024" s="12"/>
      <c r="D2024" s="95"/>
      <c r="E2024" s="12"/>
      <c r="F2024" s="103"/>
      <c r="G2024" s="11"/>
      <c r="H2024" s="247"/>
      <c r="I2024" s="11"/>
      <c r="J2024" s="11"/>
      <c r="K2024" s="11"/>
      <c r="L2024" s="11"/>
      <c r="M2024" s="3"/>
    </row>
    <row r="2025" spans="1:13" s="55" customFormat="1" x14ac:dyDescent="0.25">
      <c r="A2025" s="12"/>
      <c r="B2025" s="12"/>
      <c r="C2025" s="12"/>
      <c r="D2025" s="95"/>
      <c r="E2025" s="12"/>
      <c r="F2025" s="103"/>
      <c r="G2025" s="11"/>
      <c r="H2025" s="247"/>
      <c r="I2025" s="11"/>
      <c r="J2025" s="11"/>
      <c r="K2025" s="11"/>
      <c r="L2025" s="11"/>
      <c r="M2025" s="3"/>
    </row>
    <row r="2026" spans="1:13" s="55" customFormat="1" x14ac:dyDescent="0.25">
      <c r="A2026" s="12"/>
      <c r="B2026" s="12"/>
      <c r="C2026" s="12"/>
      <c r="D2026" s="95"/>
      <c r="E2026" s="12"/>
      <c r="F2026" s="103"/>
      <c r="G2026" s="11"/>
      <c r="H2026" s="247"/>
      <c r="I2026" s="11"/>
      <c r="J2026" s="11"/>
      <c r="K2026" s="11"/>
      <c r="L2026" s="11"/>
      <c r="M2026" s="3"/>
    </row>
    <row r="2027" spans="1:13" s="55" customFormat="1" x14ac:dyDescent="0.25">
      <c r="A2027" s="12"/>
      <c r="B2027" s="12"/>
      <c r="C2027" s="12"/>
      <c r="D2027" s="95"/>
      <c r="E2027" s="12"/>
      <c r="F2027" s="103"/>
      <c r="G2027" s="11"/>
      <c r="H2027" s="247"/>
      <c r="I2027" s="11"/>
      <c r="J2027" s="11"/>
      <c r="K2027" s="11"/>
      <c r="L2027" s="11"/>
      <c r="M2027" s="3"/>
    </row>
    <row r="2028" spans="1:13" s="55" customFormat="1" x14ac:dyDescent="0.25">
      <c r="A2028" s="12"/>
      <c r="B2028" s="12"/>
      <c r="C2028" s="12"/>
      <c r="D2028" s="95"/>
      <c r="E2028" s="12"/>
      <c r="F2028" s="103"/>
      <c r="G2028" s="11"/>
      <c r="H2028" s="247"/>
      <c r="I2028" s="11"/>
      <c r="J2028" s="11"/>
      <c r="K2028" s="11"/>
      <c r="L2028" s="11"/>
      <c r="M2028" s="3"/>
    </row>
    <row r="2029" spans="1:13" s="55" customFormat="1" x14ac:dyDescent="0.25">
      <c r="A2029" s="12"/>
      <c r="B2029" s="12"/>
      <c r="C2029" s="12"/>
      <c r="D2029" s="95"/>
      <c r="E2029" s="12"/>
      <c r="F2029" s="103"/>
      <c r="G2029" s="11"/>
      <c r="H2029" s="247"/>
      <c r="I2029" s="11"/>
      <c r="J2029" s="11"/>
      <c r="K2029" s="11"/>
      <c r="L2029" s="11"/>
      <c r="M2029" s="3"/>
    </row>
    <row r="2030" spans="1:13" s="55" customFormat="1" x14ac:dyDescent="0.25">
      <c r="A2030" s="12"/>
      <c r="B2030" s="12"/>
      <c r="C2030" s="12"/>
      <c r="D2030" s="95"/>
      <c r="E2030" s="12"/>
      <c r="F2030" s="103"/>
      <c r="G2030" s="11"/>
      <c r="H2030" s="247"/>
      <c r="I2030" s="11"/>
      <c r="J2030" s="11"/>
      <c r="K2030" s="11"/>
      <c r="L2030" s="11"/>
      <c r="M2030" s="3"/>
    </row>
    <row r="2031" spans="1:13" s="55" customFormat="1" x14ac:dyDescent="0.25">
      <c r="A2031" s="12"/>
      <c r="B2031" s="12"/>
      <c r="C2031" s="12"/>
      <c r="D2031" s="95"/>
      <c r="E2031" s="12"/>
      <c r="F2031" s="103"/>
      <c r="G2031" s="11"/>
      <c r="H2031" s="247"/>
      <c r="I2031" s="11"/>
      <c r="J2031" s="11"/>
      <c r="K2031" s="11"/>
      <c r="L2031" s="11"/>
      <c r="M2031" s="3"/>
    </row>
    <row r="2032" spans="1:13" s="55" customFormat="1" x14ac:dyDescent="0.25">
      <c r="A2032" s="12"/>
      <c r="B2032" s="12"/>
      <c r="C2032" s="12"/>
      <c r="D2032" s="95"/>
      <c r="E2032" s="12"/>
      <c r="F2032" s="103"/>
      <c r="G2032" s="11"/>
      <c r="H2032" s="247"/>
      <c r="I2032" s="11"/>
      <c r="J2032" s="11"/>
      <c r="K2032" s="11"/>
      <c r="L2032" s="11"/>
      <c r="M2032" s="3"/>
    </row>
    <row r="2033" spans="1:13" s="55" customFormat="1" x14ac:dyDescent="0.25">
      <c r="A2033" s="12"/>
      <c r="B2033" s="12"/>
      <c r="C2033" s="12"/>
      <c r="D2033" s="95"/>
      <c r="E2033" s="12"/>
      <c r="F2033" s="103"/>
      <c r="G2033" s="11"/>
      <c r="H2033" s="247"/>
      <c r="I2033" s="11"/>
      <c r="J2033" s="11"/>
      <c r="K2033" s="11"/>
      <c r="L2033" s="11"/>
      <c r="M2033" s="3"/>
    </row>
    <row r="2034" spans="1:13" s="55" customFormat="1" x14ac:dyDescent="0.25">
      <c r="A2034" s="12"/>
      <c r="B2034" s="12"/>
      <c r="C2034" s="12"/>
      <c r="D2034" s="95"/>
      <c r="E2034" s="12"/>
      <c r="F2034" s="103"/>
      <c r="G2034" s="11"/>
      <c r="H2034" s="247"/>
      <c r="I2034" s="11"/>
      <c r="J2034" s="11"/>
      <c r="K2034" s="11"/>
      <c r="L2034" s="11"/>
      <c r="M2034" s="3"/>
    </row>
    <row r="2035" spans="1:13" s="55" customFormat="1" x14ac:dyDescent="0.25">
      <c r="A2035" s="12"/>
      <c r="B2035" s="12"/>
      <c r="C2035" s="12"/>
      <c r="D2035" s="95"/>
      <c r="E2035" s="12"/>
      <c r="F2035" s="103"/>
      <c r="G2035" s="11"/>
      <c r="H2035" s="247"/>
      <c r="I2035" s="11"/>
      <c r="J2035" s="11"/>
      <c r="K2035" s="11"/>
      <c r="L2035" s="11"/>
      <c r="M2035" s="3"/>
    </row>
    <row r="2036" spans="1:13" s="55" customFormat="1" x14ac:dyDescent="0.25">
      <c r="A2036" s="12"/>
      <c r="B2036" s="12"/>
      <c r="C2036" s="12"/>
      <c r="D2036" s="95"/>
      <c r="E2036" s="12"/>
      <c r="F2036" s="103"/>
      <c r="G2036" s="11"/>
      <c r="H2036" s="247"/>
      <c r="I2036" s="11"/>
      <c r="J2036" s="11"/>
      <c r="K2036" s="11"/>
      <c r="L2036" s="11"/>
      <c r="M2036" s="3"/>
    </row>
    <row r="2037" spans="1:13" s="55" customFormat="1" x14ac:dyDescent="0.25">
      <c r="A2037" s="12"/>
      <c r="B2037" s="12"/>
      <c r="C2037" s="12"/>
      <c r="D2037" s="95"/>
      <c r="E2037" s="12"/>
      <c r="F2037" s="103"/>
      <c r="G2037" s="11"/>
      <c r="H2037" s="247"/>
      <c r="I2037" s="11"/>
      <c r="J2037" s="11"/>
      <c r="K2037" s="11"/>
      <c r="L2037" s="11"/>
      <c r="M2037" s="3"/>
    </row>
    <row r="2038" spans="1:13" s="55" customFormat="1" x14ac:dyDescent="0.25">
      <c r="A2038" s="12"/>
      <c r="B2038" s="12"/>
      <c r="C2038" s="12"/>
      <c r="D2038" s="95"/>
      <c r="E2038" s="12"/>
      <c r="F2038" s="103"/>
      <c r="G2038" s="11"/>
      <c r="H2038" s="247"/>
      <c r="I2038" s="11"/>
      <c r="J2038" s="11"/>
      <c r="K2038" s="11"/>
      <c r="L2038" s="11"/>
      <c r="M2038" s="3"/>
    </row>
    <row r="2039" spans="1:13" s="55" customFormat="1" x14ac:dyDescent="0.25">
      <c r="A2039" s="12"/>
      <c r="B2039" s="12"/>
      <c r="C2039" s="12"/>
      <c r="D2039" s="95"/>
      <c r="E2039" s="12"/>
      <c r="F2039" s="103"/>
      <c r="G2039" s="11"/>
      <c r="H2039" s="247"/>
      <c r="I2039" s="11"/>
      <c r="J2039" s="11"/>
      <c r="K2039" s="11"/>
      <c r="L2039" s="11"/>
      <c r="M2039" s="3"/>
    </row>
    <row r="2040" spans="1:13" s="55" customFormat="1" x14ac:dyDescent="0.25">
      <c r="A2040" s="12"/>
      <c r="B2040" s="12"/>
      <c r="C2040" s="12"/>
      <c r="D2040" s="95"/>
      <c r="E2040" s="12"/>
      <c r="F2040" s="103"/>
      <c r="G2040" s="11"/>
      <c r="H2040" s="247"/>
      <c r="I2040" s="11"/>
      <c r="J2040" s="11"/>
      <c r="K2040" s="11"/>
      <c r="L2040" s="11"/>
      <c r="M2040" s="3"/>
    </row>
    <row r="2041" spans="1:13" s="55" customFormat="1" x14ac:dyDescent="0.25">
      <c r="A2041" s="12"/>
      <c r="B2041" s="12"/>
      <c r="C2041" s="12"/>
      <c r="D2041" s="95"/>
      <c r="E2041" s="12"/>
      <c r="F2041" s="103"/>
      <c r="G2041" s="11"/>
      <c r="H2041" s="247"/>
      <c r="I2041" s="11"/>
      <c r="J2041" s="11"/>
      <c r="K2041" s="11"/>
      <c r="L2041" s="11"/>
      <c r="M2041" s="3"/>
    </row>
    <row r="2042" spans="1:13" s="55" customFormat="1" x14ac:dyDescent="0.25">
      <c r="A2042" s="12"/>
      <c r="B2042" s="12"/>
      <c r="C2042" s="12"/>
      <c r="D2042" s="95"/>
      <c r="E2042" s="12"/>
      <c r="F2042" s="103"/>
      <c r="G2042" s="11"/>
      <c r="H2042" s="247"/>
      <c r="I2042" s="11"/>
      <c r="J2042" s="11"/>
      <c r="K2042" s="11"/>
      <c r="L2042" s="11"/>
      <c r="M2042" s="3"/>
    </row>
    <row r="2043" spans="1:13" s="55" customFormat="1" x14ac:dyDescent="0.25">
      <c r="A2043" s="12"/>
      <c r="B2043" s="12"/>
      <c r="C2043" s="12"/>
      <c r="D2043" s="95"/>
      <c r="E2043" s="12"/>
      <c r="F2043" s="103"/>
      <c r="G2043" s="11"/>
      <c r="H2043" s="247"/>
      <c r="I2043" s="11"/>
      <c r="J2043" s="11"/>
      <c r="K2043" s="11"/>
      <c r="L2043" s="11"/>
      <c r="M2043" s="3"/>
    </row>
    <row r="2044" spans="1:13" s="55" customFormat="1" x14ac:dyDescent="0.25">
      <c r="A2044" s="12"/>
      <c r="B2044" s="12"/>
      <c r="C2044" s="12"/>
      <c r="D2044" s="95"/>
      <c r="E2044" s="12"/>
      <c r="F2044" s="103"/>
      <c r="G2044" s="11"/>
      <c r="H2044" s="247"/>
      <c r="I2044" s="11"/>
      <c r="J2044" s="11"/>
      <c r="K2044" s="11"/>
      <c r="L2044" s="11"/>
      <c r="M2044" s="3"/>
    </row>
    <row r="2045" spans="1:13" s="55" customFormat="1" x14ac:dyDescent="0.25">
      <c r="A2045" s="12"/>
      <c r="B2045" s="12"/>
      <c r="C2045" s="12"/>
      <c r="D2045" s="95"/>
      <c r="E2045" s="12"/>
      <c r="F2045" s="103"/>
      <c r="G2045" s="11"/>
      <c r="H2045" s="247"/>
      <c r="I2045" s="11"/>
      <c r="J2045" s="11"/>
      <c r="K2045" s="11"/>
      <c r="L2045" s="11"/>
      <c r="M2045" s="3"/>
    </row>
    <row r="2046" spans="1:13" s="55" customFormat="1" x14ac:dyDescent="0.25">
      <c r="A2046" s="12"/>
      <c r="B2046" s="12"/>
      <c r="C2046" s="12"/>
      <c r="D2046" s="95"/>
      <c r="E2046" s="12"/>
      <c r="F2046" s="103"/>
      <c r="G2046" s="11"/>
      <c r="H2046" s="247"/>
      <c r="I2046" s="11"/>
      <c r="J2046" s="11"/>
      <c r="K2046" s="11"/>
      <c r="L2046" s="11"/>
      <c r="M2046" s="3"/>
    </row>
    <row r="2047" spans="1:13" s="55" customFormat="1" x14ac:dyDescent="0.25">
      <c r="A2047" s="12"/>
      <c r="B2047" s="12"/>
      <c r="C2047" s="12"/>
      <c r="D2047" s="95"/>
      <c r="E2047" s="12"/>
      <c r="F2047" s="103"/>
      <c r="G2047" s="11"/>
      <c r="H2047" s="247"/>
      <c r="I2047" s="11"/>
      <c r="J2047" s="11"/>
      <c r="K2047" s="11"/>
      <c r="L2047" s="11"/>
      <c r="M2047" s="3"/>
    </row>
    <row r="2048" spans="1:13" s="55" customFormat="1" x14ac:dyDescent="0.25">
      <c r="A2048" s="12"/>
      <c r="B2048" s="12"/>
      <c r="C2048" s="12"/>
      <c r="D2048" s="95"/>
      <c r="E2048" s="12"/>
      <c r="F2048" s="103"/>
      <c r="G2048" s="11"/>
      <c r="H2048" s="247"/>
      <c r="I2048" s="11"/>
      <c r="J2048" s="11"/>
      <c r="K2048" s="11"/>
      <c r="L2048" s="11"/>
      <c r="M2048" s="3"/>
    </row>
    <row r="2049" spans="1:13" s="55" customFormat="1" x14ac:dyDescent="0.25">
      <c r="A2049" s="12"/>
      <c r="B2049" s="12"/>
      <c r="C2049" s="12"/>
      <c r="D2049" s="95"/>
      <c r="E2049" s="12"/>
      <c r="F2049" s="103"/>
      <c r="G2049" s="11"/>
      <c r="H2049" s="247"/>
      <c r="I2049" s="11"/>
      <c r="J2049" s="11"/>
      <c r="K2049" s="11"/>
      <c r="L2049" s="11"/>
      <c r="M2049" s="3"/>
    </row>
    <row r="2050" spans="1:13" s="55" customFormat="1" x14ac:dyDescent="0.25">
      <c r="A2050" s="12"/>
      <c r="B2050" s="12"/>
      <c r="C2050" s="12"/>
      <c r="D2050" s="95"/>
      <c r="E2050" s="12"/>
      <c r="F2050" s="103"/>
      <c r="G2050" s="11"/>
      <c r="H2050" s="247"/>
      <c r="I2050" s="11"/>
      <c r="J2050" s="11"/>
      <c r="K2050" s="11"/>
      <c r="L2050" s="11"/>
      <c r="M2050" s="3"/>
    </row>
    <row r="2051" spans="1:13" s="55" customFormat="1" x14ac:dyDescent="0.25">
      <c r="A2051" s="12"/>
      <c r="B2051" s="12"/>
      <c r="C2051" s="12"/>
      <c r="D2051" s="95"/>
      <c r="E2051" s="12"/>
      <c r="F2051" s="103"/>
      <c r="G2051" s="11"/>
      <c r="H2051" s="247"/>
      <c r="I2051" s="11"/>
      <c r="J2051" s="11"/>
      <c r="K2051" s="11"/>
      <c r="L2051" s="11"/>
      <c r="M2051" s="3"/>
    </row>
    <row r="2052" spans="1:13" s="55" customFormat="1" x14ac:dyDescent="0.25">
      <c r="A2052" s="12"/>
      <c r="B2052" s="12"/>
      <c r="C2052" s="12"/>
      <c r="D2052" s="95"/>
      <c r="E2052" s="12"/>
      <c r="F2052" s="103"/>
      <c r="G2052" s="11"/>
      <c r="H2052" s="247"/>
      <c r="I2052" s="11"/>
      <c r="J2052" s="11"/>
      <c r="K2052" s="11"/>
      <c r="L2052" s="11"/>
      <c r="M2052" s="3"/>
    </row>
    <row r="2053" spans="1:13" s="55" customFormat="1" x14ac:dyDescent="0.25">
      <c r="A2053" s="12"/>
      <c r="B2053" s="12"/>
      <c r="C2053" s="12"/>
      <c r="D2053" s="95"/>
      <c r="E2053" s="12"/>
      <c r="F2053" s="103"/>
      <c r="G2053" s="11"/>
      <c r="H2053" s="247"/>
      <c r="I2053" s="11"/>
      <c r="J2053" s="11"/>
      <c r="K2053" s="11"/>
      <c r="L2053" s="11"/>
      <c r="M2053" s="3"/>
    </row>
    <row r="2054" spans="1:13" s="55" customFormat="1" x14ac:dyDescent="0.25">
      <c r="A2054" s="12"/>
      <c r="B2054" s="12"/>
      <c r="C2054" s="12"/>
      <c r="D2054" s="95"/>
      <c r="E2054" s="12"/>
      <c r="F2054" s="103"/>
      <c r="G2054" s="11"/>
      <c r="H2054" s="247"/>
      <c r="I2054" s="11"/>
      <c r="J2054" s="11"/>
      <c r="K2054" s="11"/>
      <c r="L2054" s="11"/>
      <c r="M2054" s="3"/>
    </row>
    <row r="2055" spans="1:13" s="55" customFormat="1" x14ac:dyDescent="0.25">
      <c r="A2055" s="12"/>
      <c r="B2055" s="12"/>
      <c r="C2055" s="12"/>
      <c r="D2055" s="95"/>
      <c r="E2055" s="12"/>
      <c r="F2055" s="103"/>
      <c r="G2055" s="11"/>
      <c r="H2055" s="247"/>
      <c r="I2055" s="11"/>
      <c r="J2055" s="11"/>
      <c r="K2055" s="11"/>
      <c r="L2055" s="11"/>
      <c r="M2055" s="3"/>
    </row>
    <row r="2056" spans="1:13" s="55" customFormat="1" x14ac:dyDescent="0.25">
      <c r="A2056" s="12"/>
      <c r="B2056" s="12"/>
      <c r="C2056" s="12"/>
      <c r="D2056" s="95"/>
      <c r="E2056" s="12"/>
      <c r="F2056" s="103"/>
      <c r="G2056" s="11"/>
      <c r="H2056" s="247"/>
      <c r="I2056" s="11"/>
      <c r="J2056" s="11"/>
      <c r="K2056" s="11"/>
      <c r="L2056" s="11"/>
      <c r="M2056" s="3"/>
    </row>
    <row r="2057" spans="1:13" s="55" customFormat="1" x14ac:dyDescent="0.25">
      <c r="A2057" s="12"/>
      <c r="B2057" s="12"/>
      <c r="C2057" s="12"/>
      <c r="D2057" s="95"/>
      <c r="E2057" s="12"/>
      <c r="F2057" s="103"/>
      <c r="G2057" s="11"/>
      <c r="H2057" s="247"/>
      <c r="I2057" s="11"/>
      <c r="J2057" s="11"/>
      <c r="K2057" s="11"/>
      <c r="L2057" s="11"/>
      <c r="M2057" s="3"/>
    </row>
    <row r="2058" spans="1:13" s="55" customFormat="1" x14ac:dyDescent="0.25">
      <c r="A2058" s="12"/>
      <c r="B2058" s="12"/>
      <c r="C2058" s="12"/>
      <c r="D2058" s="95"/>
      <c r="E2058" s="12"/>
      <c r="F2058" s="103"/>
      <c r="G2058" s="11"/>
      <c r="H2058" s="247"/>
      <c r="I2058" s="11"/>
      <c r="J2058" s="11"/>
      <c r="K2058" s="11"/>
      <c r="L2058" s="11"/>
      <c r="M2058" s="3"/>
    </row>
    <row r="2059" spans="1:13" s="55" customFormat="1" x14ac:dyDescent="0.25">
      <c r="A2059" s="12"/>
      <c r="B2059" s="12"/>
      <c r="C2059" s="12"/>
      <c r="D2059" s="95"/>
      <c r="E2059" s="12"/>
      <c r="F2059" s="103"/>
      <c r="G2059" s="11"/>
      <c r="H2059" s="247"/>
      <c r="I2059" s="11"/>
      <c r="J2059" s="11"/>
      <c r="K2059" s="11"/>
      <c r="L2059" s="11"/>
      <c r="M2059" s="3"/>
    </row>
    <row r="2060" spans="1:13" s="55" customFormat="1" x14ac:dyDescent="0.25">
      <c r="A2060" s="12"/>
      <c r="B2060" s="12"/>
      <c r="C2060" s="12"/>
      <c r="D2060" s="95"/>
      <c r="E2060" s="12"/>
      <c r="F2060" s="103"/>
      <c r="G2060" s="11"/>
      <c r="H2060" s="247"/>
      <c r="I2060" s="11"/>
      <c r="J2060" s="11"/>
      <c r="K2060" s="11"/>
      <c r="L2060" s="11"/>
      <c r="M2060" s="3"/>
    </row>
    <row r="2061" spans="1:13" s="55" customFormat="1" x14ac:dyDescent="0.25">
      <c r="A2061" s="12"/>
      <c r="B2061" s="12"/>
      <c r="C2061" s="12"/>
      <c r="D2061" s="95"/>
      <c r="E2061" s="12"/>
      <c r="F2061" s="103"/>
      <c r="G2061" s="11"/>
      <c r="H2061" s="247"/>
      <c r="I2061" s="11"/>
      <c r="J2061" s="11"/>
      <c r="K2061" s="11"/>
      <c r="L2061" s="11"/>
      <c r="M2061" s="3"/>
    </row>
    <row r="2062" spans="1:13" s="55" customFormat="1" x14ac:dyDescent="0.25">
      <c r="A2062" s="12"/>
      <c r="B2062" s="12"/>
      <c r="C2062" s="12"/>
      <c r="D2062" s="95"/>
      <c r="E2062" s="12"/>
      <c r="F2062" s="103"/>
      <c r="G2062" s="11"/>
      <c r="H2062" s="247"/>
      <c r="I2062" s="11"/>
      <c r="J2062" s="11"/>
      <c r="K2062" s="11"/>
      <c r="L2062" s="11"/>
      <c r="M2062" s="3"/>
    </row>
    <row r="2063" spans="1:13" s="55" customFormat="1" x14ac:dyDescent="0.25">
      <c r="A2063" s="12"/>
      <c r="B2063" s="12"/>
      <c r="C2063" s="12"/>
      <c r="D2063" s="95"/>
      <c r="E2063" s="12"/>
      <c r="F2063" s="103"/>
      <c r="G2063" s="11"/>
      <c r="H2063" s="247"/>
      <c r="I2063" s="11"/>
      <c r="J2063" s="11"/>
      <c r="K2063" s="11"/>
      <c r="L2063" s="11"/>
      <c r="M2063" s="3"/>
    </row>
    <row r="2064" spans="1:13" s="55" customFormat="1" x14ac:dyDescent="0.25">
      <c r="A2064" s="12"/>
      <c r="B2064" s="12"/>
      <c r="C2064" s="12"/>
      <c r="D2064" s="95"/>
      <c r="E2064" s="12"/>
      <c r="F2064" s="103"/>
      <c r="G2064" s="11"/>
      <c r="H2064" s="247"/>
      <c r="I2064" s="11"/>
      <c r="J2064" s="11"/>
      <c r="K2064" s="11"/>
      <c r="L2064" s="11"/>
      <c r="M2064" s="3"/>
    </row>
    <row r="2065" spans="1:13" s="55" customFormat="1" x14ac:dyDescent="0.25">
      <c r="A2065" s="12"/>
      <c r="B2065" s="12"/>
      <c r="C2065" s="12"/>
      <c r="D2065" s="95"/>
      <c r="E2065" s="12"/>
      <c r="F2065" s="103"/>
      <c r="G2065" s="11"/>
      <c r="H2065" s="247"/>
      <c r="I2065" s="11"/>
      <c r="J2065" s="11"/>
      <c r="K2065" s="11"/>
      <c r="L2065" s="11"/>
      <c r="M2065" s="3"/>
    </row>
    <row r="2066" spans="1:13" s="55" customFormat="1" x14ac:dyDescent="0.25">
      <c r="A2066" s="12"/>
      <c r="B2066" s="12"/>
      <c r="C2066" s="12"/>
      <c r="D2066" s="95"/>
      <c r="E2066" s="12"/>
      <c r="F2066" s="103"/>
      <c r="G2066" s="11"/>
      <c r="H2066" s="247"/>
      <c r="I2066" s="11"/>
      <c r="J2066" s="11"/>
      <c r="K2066" s="11"/>
      <c r="L2066" s="11"/>
      <c r="M2066" s="3"/>
    </row>
    <row r="2067" spans="1:13" s="55" customFormat="1" x14ac:dyDescent="0.25">
      <c r="A2067" s="12"/>
      <c r="B2067" s="12"/>
      <c r="C2067" s="12"/>
      <c r="D2067" s="95"/>
      <c r="E2067" s="12"/>
      <c r="F2067" s="103"/>
      <c r="G2067" s="11"/>
      <c r="H2067" s="247"/>
      <c r="I2067" s="11"/>
      <c r="J2067" s="11"/>
      <c r="K2067" s="11"/>
      <c r="L2067" s="11"/>
      <c r="M2067" s="3"/>
    </row>
    <row r="2068" spans="1:13" s="55" customFormat="1" x14ac:dyDescent="0.25">
      <c r="A2068" s="12"/>
      <c r="B2068" s="12"/>
      <c r="C2068" s="12"/>
      <c r="D2068" s="95"/>
      <c r="E2068" s="12"/>
      <c r="F2068" s="103"/>
      <c r="G2068" s="11"/>
      <c r="H2068" s="247"/>
      <c r="I2068" s="11"/>
      <c r="J2068" s="11"/>
      <c r="K2068" s="11"/>
      <c r="L2068" s="11"/>
      <c r="M2068" s="3"/>
    </row>
    <row r="2069" spans="1:13" s="55" customFormat="1" x14ac:dyDescent="0.25">
      <c r="A2069" s="12"/>
      <c r="B2069" s="12"/>
      <c r="C2069" s="12"/>
      <c r="D2069" s="95"/>
      <c r="E2069" s="12"/>
      <c r="F2069" s="103"/>
      <c r="G2069" s="11"/>
      <c r="H2069" s="247"/>
      <c r="I2069" s="11"/>
      <c r="J2069" s="11"/>
      <c r="K2069" s="11"/>
      <c r="L2069" s="11"/>
      <c r="M2069" s="3"/>
    </row>
    <row r="2070" spans="1:13" s="55" customFormat="1" x14ac:dyDescent="0.25">
      <c r="A2070" s="12"/>
      <c r="B2070" s="12"/>
      <c r="C2070" s="12"/>
      <c r="D2070" s="95"/>
      <c r="E2070" s="12"/>
      <c r="F2070" s="103"/>
      <c r="G2070" s="11"/>
      <c r="H2070" s="247"/>
      <c r="I2070" s="11"/>
      <c r="J2070" s="11"/>
      <c r="K2070" s="11"/>
      <c r="L2070" s="11"/>
      <c r="M2070" s="3"/>
    </row>
    <row r="2071" spans="1:13" s="55" customFormat="1" x14ac:dyDescent="0.25">
      <c r="A2071" s="12"/>
      <c r="B2071" s="12"/>
      <c r="C2071" s="12"/>
      <c r="D2071" s="95"/>
      <c r="E2071" s="12"/>
      <c r="F2071" s="103"/>
      <c r="G2071" s="11"/>
      <c r="H2071" s="247"/>
      <c r="I2071" s="11"/>
      <c r="J2071" s="11"/>
      <c r="K2071" s="11"/>
      <c r="L2071" s="11"/>
      <c r="M2071" s="3"/>
    </row>
    <row r="2072" spans="1:13" s="55" customFormat="1" x14ac:dyDescent="0.25">
      <c r="A2072" s="12"/>
      <c r="B2072" s="12"/>
      <c r="C2072" s="12"/>
      <c r="D2072" s="95"/>
      <c r="E2072" s="12"/>
      <c r="F2072" s="103"/>
      <c r="G2072" s="11"/>
      <c r="H2072" s="247"/>
      <c r="I2072" s="11"/>
      <c r="J2072" s="11"/>
      <c r="K2072" s="11"/>
      <c r="L2072" s="11"/>
      <c r="M2072" s="3"/>
    </row>
    <row r="2073" spans="1:13" s="55" customFormat="1" x14ac:dyDescent="0.25">
      <c r="A2073" s="12"/>
      <c r="B2073" s="12"/>
      <c r="C2073" s="12"/>
      <c r="D2073" s="95"/>
      <c r="E2073" s="12"/>
      <c r="F2073" s="103"/>
      <c r="G2073" s="11"/>
      <c r="H2073" s="247"/>
      <c r="I2073" s="11"/>
      <c r="J2073" s="11"/>
      <c r="K2073" s="11"/>
      <c r="L2073" s="11"/>
      <c r="M2073" s="3"/>
    </row>
    <row r="2074" spans="1:13" s="55" customFormat="1" x14ac:dyDescent="0.25">
      <c r="A2074" s="12"/>
      <c r="B2074" s="12"/>
      <c r="C2074" s="12"/>
      <c r="D2074" s="95"/>
      <c r="E2074" s="12"/>
      <c r="F2074" s="103"/>
      <c r="G2074" s="11"/>
      <c r="H2074" s="247"/>
      <c r="I2074" s="11"/>
      <c r="J2074" s="11"/>
      <c r="K2074" s="11"/>
      <c r="L2074" s="11"/>
      <c r="M2074" s="3"/>
    </row>
    <row r="2075" spans="1:13" s="55" customFormat="1" x14ac:dyDescent="0.25">
      <c r="A2075" s="12"/>
      <c r="B2075" s="12"/>
      <c r="C2075" s="12"/>
      <c r="D2075" s="95"/>
      <c r="E2075" s="12"/>
      <c r="F2075" s="103"/>
      <c r="G2075" s="11"/>
      <c r="H2075" s="247"/>
      <c r="I2075" s="11"/>
      <c r="J2075" s="11"/>
      <c r="K2075" s="11"/>
      <c r="L2075" s="11"/>
      <c r="M2075" s="3"/>
    </row>
    <row r="2076" spans="1:13" s="55" customFormat="1" x14ac:dyDescent="0.25">
      <c r="A2076" s="12"/>
      <c r="B2076" s="12"/>
      <c r="C2076" s="12"/>
      <c r="D2076" s="95"/>
      <c r="E2076" s="12"/>
      <c r="F2076" s="103"/>
      <c r="G2076" s="11"/>
      <c r="H2076" s="247"/>
      <c r="I2076" s="11"/>
      <c r="J2076" s="11"/>
      <c r="K2076" s="11"/>
      <c r="L2076" s="11"/>
      <c r="M2076" s="3"/>
    </row>
    <row r="2077" spans="1:13" s="55" customFormat="1" x14ac:dyDescent="0.25">
      <c r="A2077" s="12"/>
      <c r="B2077" s="12"/>
      <c r="C2077" s="12"/>
      <c r="D2077" s="95"/>
      <c r="E2077" s="12"/>
      <c r="F2077" s="103"/>
      <c r="G2077" s="11"/>
      <c r="H2077" s="247"/>
      <c r="I2077" s="11"/>
      <c r="J2077" s="11"/>
      <c r="K2077" s="11"/>
      <c r="L2077" s="11"/>
      <c r="M2077" s="3"/>
    </row>
    <row r="2078" spans="1:13" s="55" customFormat="1" x14ac:dyDescent="0.25">
      <c r="A2078" s="12"/>
      <c r="B2078" s="12"/>
      <c r="C2078" s="12"/>
      <c r="D2078" s="95"/>
      <c r="E2078" s="12"/>
      <c r="F2078" s="103"/>
      <c r="G2078" s="11"/>
      <c r="H2078" s="247"/>
      <c r="I2078" s="11"/>
      <c r="J2078" s="11"/>
      <c r="K2078" s="11"/>
      <c r="L2078" s="11"/>
      <c r="M2078" s="3"/>
    </row>
    <row r="2079" spans="1:13" s="55" customFormat="1" x14ac:dyDescent="0.25">
      <c r="A2079" s="12"/>
      <c r="B2079" s="12"/>
      <c r="C2079" s="12"/>
      <c r="D2079" s="95"/>
      <c r="E2079" s="12"/>
      <c r="F2079" s="103"/>
      <c r="G2079" s="11"/>
      <c r="H2079" s="247"/>
      <c r="I2079" s="11"/>
      <c r="J2079" s="11"/>
      <c r="K2079" s="11"/>
      <c r="L2079" s="11"/>
      <c r="M2079" s="3"/>
    </row>
    <row r="2080" spans="1:13" s="55" customFormat="1" x14ac:dyDescent="0.25">
      <c r="A2080" s="12"/>
      <c r="B2080" s="12"/>
      <c r="C2080" s="12"/>
      <c r="D2080" s="95"/>
      <c r="E2080" s="12"/>
      <c r="F2080" s="103"/>
      <c r="G2080" s="11"/>
      <c r="H2080" s="247"/>
      <c r="I2080" s="11"/>
      <c r="J2080" s="11"/>
      <c r="K2080" s="11"/>
      <c r="L2080" s="11"/>
      <c r="M2080" s="3"/>
    </row>
    <row r="2081" spans="1:13" s="55" customFormat="1" x14ac:dyDescent="0.25">
      <c r="A2081" s="12"/>
      <c r="B2081" s="12"/>
      <c r="C2081" s="12"/>
      <c r="D2081" s="95"/>
      <c r="E2081" s="12"/>
      <c r="F2081" s="103"/>
      <c r="G2081" s="11"/>
      <c r="H2081" s="247"/>
      <c r="I2081" s="11"/>
      <c r="J2081" s="11"/>
      <c r="K2081" s="11"/>
      <c r="L2081" s="11"/>
      <c r="M2081" s="3"/>
    </row>
    <row r="2082" spans="1:13" s="55" customFormat="1" x14ac:dyDescent="0.25">
      <c r="A2082" s="12"/>
      <c r="B2082" s="12"/>
      <c r="C2082" s="12"/>
      <c r="D2082" s="95"/>
      <c r="E2082" s="12"/>
      <c r="F2082" s="103"/>
      <c r="G2082" s="11"/>
      <c r="H2082" s="247"/>
      <c r="I2082" s="11"/>
      <c r="J2082" s="11"/>
      <c r="K2082" s="11"/>
      <c r="L2082" s="11"/>
      <c r="M2082" s="3"/>
    </row>
    <row r="2083" spans="1:13" s="55" customFormat="1" x14ac:dyDescent="0.25">
      <c r="A2083" s="12"/>
      <c r="B2083" s="12"/>
      <c r="C2083" s="12"/>
      <c r="D2083" s="95"/>
      <c r="E2083" s="12"/>
      <c r="F2083" s="103"/>
      <c r="G2083" s="11"/>
      <c r="H2083" s="247"/>
      <c r="I2083" s="11"/>
      <c r="J2083" s="11"/>
      <c r="K2083" s="11"/>
      <c r="L2083" s="11"/>
      <c r="M2083" s="3"/>
    </row>
    <row r="2084" spans="1:13" s="55" customFormat="1" x14ac:dyDescent="0.25">
      <c r="A2084" s="12"/>
      <c r="B2084" s="12"/>
      <c r="C2084" s="12"/>
      <c r="D2084" s="95"/>
      <c r="E2084" s="12"/>
      <c r="F2084" s="103"/>
      <c r="G2084" s="11"/>
      <c r="H2084" s="247"/>
      <c r="I2084" s="11"/>
      <c r="J2084" s="11"/>
      <c r="K2084" s="11"/>
      <c r="L2084" s="11"/>
      <c r="M2084" s="3"/>
    </row>
    <row r="2085" spans="1:13" s="55" customFormat="1" x14ac:dyDescent="0.25">
      <c r="A2085" s="12"/>
      <c r="B2085" s="12"/>
      <c r="C2085" s="12"/>
      <c r="D2085" s="95"/>
      <c r="E2085" s="12"/>
      <c r="F2085" s="103"/>
      <c r="G2085" s="11"/>
      <c r="H2085" s="247"/>
      <c r="I2085" s="11"/>
      <c r="J2085" s="11"/>
      <c r="K2085" s="11"/>
      <c r="L2085" s="11"/>
      <c r="M2085" s="3"/>
    </row>
    <row r="2086" spans="1:13" s="55" customFormat="1" x14ac:dyDescent="0.25">
      <c r="A2086" s="12"/>
      <c r="B2086" s="12"/>
      <c r="C2086" s="12"/>
      <c r="D2086" s="95"/>
      <c r="E2086" s="12"/>
      <c r="F2086" s="103"/>
      <c r="G2086" s="11"/>
      <c r="H2086" s="247"/>
      <c r="I2086" s="11"/>
      <c r="J2086" s="11"/>
      <c r="K2086" s="11"/>
      <c r="L2086" s="11"/>
      <c r="M2086" s="3"/>
    </row>
    <row r="2087" spans="1:13" s="55" customFormat="1" x14ac:dyDescent="0.25">
      <c r="A2087" s="12"/>
      <c r="B2087" s="12"/>
      <c r="C2087" s="12"/>
      <c r="D2087" s="95"/>
      <c r="E2087" s="12"/>
      <c r="F2087" s="103"/>
      <c r="G2087" s="11"/>
      <c r="H2087" s="247"/>
      <c r="I2087" s="11"/>
      <c r="J2087" s="11"/>
      <c r="K2087" s="11"/>
      <c r="L2087" s="11"/>
      <c r="M2087" s="3"/>
    </row>
    <row r="2088" spans="1:13" s="55" customFormat="1" x14ac:dyDescent="0.25">
      <c r="A2088" s="12"/>
      <c r="B2088" s="12"/>
      <c r="C2088" s="12"/>
      <c r="D2088" s="95"/>
      <c r="E2088" s="12"/>
      <c r="F2088" s="103"/>
      <c r="G2088" s="11"/>
      <c r="H2088" s="247"/>
      <c r="I2088" s="11"/>
      <c r="J2088" s="11"/>
      <c r="K2088" s="11"/>
      <c r="L2088" s="11"/>
      <c r="M2088" s="3"/>
    </row>
    <row r="2089" spans="1:13" s="55" customFormat="1" x14ac:dyDescent="0.25">
      <c r="A2089" s="12"/>
      <c r="B2089" s="12"/>
      <c r="C2089" s="12"/>
      <c r="D2089" s="95"/>
      <c r="E2089" s="12"/>
      <c r="F2089" s="103"/>
      <c r="G2089" s="11"/>
      <c r="H2089" s="247"/>
      <c r="I2089" s="11"/>
      <c r="J2089" s="11"/>
      <c r="K2089" s="11"/>
      <c r="L2089" s="11"/>
      <c r="M2089" s="3"/>
    </row>
    <row r="2090" spans="1:13" s="55" customFormat="1" x14ac:dyDescent="0.25">
      <c r="A2090" s="12"/>
      <c r="B2090" s="12"/>
      <c r="C2090" s="12"/>
      <c r="D2090" s="95"/>
      <c r="E2090" s="12"/>
      <c r="F2090" s="103"/>
      <c r="G2090" s="11"/>
      <c r="H2090" s="247"/>
      <c r="I2090" s="11"/>
      <c r="J2090" s="11"/>
      <c r="K2090" s="11"/>
      <c r="L2090" s="11"/>
      <c r="M2090" s="3"/>
    </row>
    <row r="2091" spans="1:13" s="55" customFormat="1" x14ac:dyDescent="0.25">
      <c r="A2091" s="12"/>
      <c r="B2091" s="12"/>
      <c r="C2091" s="12"/>
      <c r="D2091" s="95"/>
      <c r="E2091" s="12"/>
      <c r="F2091" s="103"/>
      <c r="G2091" s="11"/>
      <c r="H2091" s="247"/>
      <c r="I2091" s="11"/>
      <c r="J2091" s="11"/>
      <c r="K2091" s="11"/>
      <c r="L2091" s="11"/>
      <c r="M2091" s="3"/>
    </row>
    <row r="2092" spans="1:13" s="55" customFormat="1" x14ac:dyDescent="0.25">
      <c r="A2092" s="12"/>
      <c r="B2092" s="12"/>
      <c r="C2092" s="12"/>
      <c r="D2092" s="95"/>
      <c r="E2092" s="12"/>
      <c r="F2092" s="103"/>
      <c r="G2092" s="11"/>
      <c r="H2092" s="247"/>
      <c r="I2092" s="11"/>
      <c r="J2092" s="11"/>
      <c r="K2092" s="11"/>
      <c r="L2092" s="11"/>
      <c r="M2092" s="3"/>
    </row>
    <row r="2093" spans="1:13" s="55" customFormat="1" x14ac:dyDescent="0.25">
      <c r="A2093" s="12"/>
      <c r="B2093" s="12"/>
      <c r="C2093" s="12"/>
      <c r="D2093" s="95"/>
      <c r="E2093" s="12"/>
      <c r="F2093" s="103"/>
      <c r="G2093" s="11"/>
      <c r="H2093" s="247"/>
      <c r="I2093" s="11"/>
      <c r="J2093" s="11"/>
      <c r="K2093" s="11"/>
      <c r="L2093" s="11"/>
      <c r="M2093" s="3"/>
    </row>
    <row r="2094" spans="1:13" s="55" customFormat="1" x14ac:dyDescent="0.25">
      <c r="A2094" s="12"/>
      <c r="B2094" s="12"/>
      <c r="C2094" s="12"/>
      <c r="D2094" s="95"/>
      <c r="E2094" s="12"/>
      <c r="F2094" s="103"/>
      <c r="G2094" s="11"/>
      <c r="H2094" s="247"/>
      <c r="I2094" s="11"/>
      <c r="J2094" s="11"/>
      <c r="K2094" s="11"/>
      <c r="L2094" s="11"/>
      <c r="M2094" s="3"/>
    </row>
    <row r="2095" spans="1:13" s="55" customFormat="1" x14ac:dyDescent="0.25">
      <c r="A2095" s="12"/>
      <c r="B2095" s="12"/>
      <c r="C2095" s="12"/>
      <c r="D2095" s="95"/>
      <c r="E2095" s="12"/>
      <c r="F2095" s="103"/>
      <c r="G2095" s="11"/>
      <c r="H2095" s="247"/>
      <c r="I2095" s="11"/>
      <c r="J2095" s="11"/>
      <c r="K2095" s="11"/>
      <c r="L2095" s="11"/>
      <c r="M2095" s="3"/>
    </row>
    <row r="2096" spans="1:13" s="55" customFormat="1" x14ac:dyDescent="0.25">
      <c r="A2096" s="12"/>
      <c r="B2096" s="12"/>
      <c r="C2096" s="12"/>
      <c r="D2096" s="95"/>
      <c r="E2096" s="12"/>
      <c r="F2096" s="103"/>
      <c r="G2096" s="11"/>
      <c r="H2096" s="247"/>
      <c r="I2096" s="11"/>
      <c r="J2096" s="11"/>
      <c r="K2096" s="11"/>
      <c r="L2096" s="11"/>
      <c r="M2096" s="3"/>
    </row>
    <row r="2097" spans="1:13" s="55" customFormat="1" x14ac:dyDescent="0.25">
      <c r="A2097" s="12"/>
      <c r="B2097" s="12"/>
      <c r="C2097" s="12"/>
      <c r="D2097" s="95"/>
      <c r="E2097" s="12"/>
      <c r="F2097" s="103"/>
      <c r="G2097" s="11"/>
      <c r="H2097" s="247"/>
      <c r="I2097" s="11"/>
      <c r="J2097" s="11"/>
      <c r="K2097" s="11"/>
      <c r="L2097" s="11"/>
      <c r="M2097" s="3"/>
    </row>
    <row r="2098" spans="1:13" s="55" customFormat="1" x14ac:dyDescent="0.25">
      <c r="A2098" s="12"/>
      <c r="B2098" s="12"/>
      <c r="C2098" s="12"/>
      <c r="D2098" s="95"/>
      <c r="E2098" s="12"/>
      <c r="F2098" s="103"/>
      <c r="G2098" s="11"/>
      <c r="H2098" s="247"/>
      <c r="I2098" s="11"/>
      <c r="J2098" s="11"/>
      <c r="K2098" s="11"/>
      <c r="L2098" s="11"/>
      <c r="M2098" s="3"/>
    </row>
    <row r="2099" spans="1:13" s="55" customFormat="1" x14ac:dyDescent="0.25">
      <c r="A2099" s="12"/>
      <c r="B2099" s="12"/>
      <c r="C2099" s="12"/>
      <c r="D2099" s="95"/>
      <c r="E2099" s="12"/>
      <c r="F2099" s="103"/>
      <c r="G2099" s="11"/>
      <c r="H2099" s="247"/>
      <c r="I2099" s="11"/>
      <c r="J2099" s="11"/>
      <c r="K2099" s="11"/>
      <c r="L2099" s="11"/>
      <c r="M2099" s="3"/>
    </row>
    <row r="2100" spans="1:13" s="55" customFormat="1" x14ac:dyDescent="0.25">
      <c r="A2100" s="12"/>
      <c r="B2100" s="12"/>
      <c r="C2100" s="12"/>
      <c r="D2100" s="95"/>
      <c r="E2100" s="12"/>
      <c r="F2100" s="103"/>
      <c r="G2100" s="11"/>
      <c r="H2100" s="247"/>
      <c r="I2100" s="11"/>
      <c r="J2100" s="11"/>
      <c r="K2100" s="11"/>
      <c r="L2100" s="11"/>
      <c r="M2100" s="3"/>
    </row>
    <row r="2101" spans="1:13" s="55" customFormat="1" x14ac:dyDescent="0.25">
      <c r="A2101" s="12"/>
      <c r="B2101" s="12"/>
      <c r="C2101" s="12"/>
      <c r="D2101" s="95"/>
      <c r="E2101" s="12"/>
      <c r="F2101" s="103"/>
      <c r="G2101" s="11"/>
      <c r="H2101" s="247"/>
      <c r="I2101" s="11"/>
      <c r="J2101" s="11"/>
      <c r="K2101" s="11"/>
      <c r="L2101" s="11"/>
      <c r="M2101" s="3"/>
    </row>
    <row r="2102" spans="1:13" s="55" customFormat="1" x14ac:dyDescent="0.25">
      <c r="A2102" s="12"/>
      <c r="B2102" s="12"/>
      <c r="C2102" s="12"/>
      <c r="D2102" s="95"/>
      <c r="E2102" s="12"/>
      <c r="F2102" s="103"/>
      <c r="G2102" s="11"/>
      <c r="H2102" s="247"/>
      <c r="I2102" s="11"/>
      <c r="J2102" s="11"/>
      <c r="K2102" s="11"/>
      <c r="L2102" s="11"/>
      <c r="M2102" s="3"/>
    </row>
    <row r="2103" spans="1:13" s="55" customFormat="1" x14ac:dyDescent="0.25">
      <c r="A2103" s="12"/>
      <c r="B2103" s="12"/>
      <c r="C2103" s="12"/>
      <c r="D2103" s="95"/>
      <c r="E2103" s="12"/>
      <c r="F2103" s="103"/>
      <c r="G2103" s="11"/>
      <c r="H2103" s="247"/>
      <c r="I2103" s="11"/>
      <c r="J2103" s="11"/>
      <c r="K2103" s="11"/>
      <c r="L2103" s="11"/>
      <c r="M2103" s="3"/>
    </row>
    <row r="2104" spans="1:13" s="55" customFormat="1" x14ac:dyDescent="0.25">
      <c r="A2104" s="12"/>
      <c r="B2104" s="12"/>
      <c r="C2104" s="12"/>
      <c r="D2104" s="95"/>
      <c r="E2104" s="12"/>
      <c r="F2104" s="103"/>
      <c r="G2104" s="11"/>
      <c r="H2104" s="247"/>
      <c r="I2104" s="11"/>
      <c r="J2104" s="11"/>
      <c r="K2104" s="11"/>
      <c r="L2104" s="11"/>
      <c r="M2104" s="3"/>
    </row>
    <row r="2105" spans="1:13" s="55" customFormat="1" x14ac:dyDescent="0.25">
      <c r="A2105" s="12"/>
      <c r="B2105" s="12"/>
      <c r="C2105" s="12"/>
      <c r="D2105" s="95"/>
      <c r="E2105" s="12"/>
      <c r="F2105" s="103"/>
      <c r="G2105" s="11"/>
      <c r="H2105" s="247"/>
      <c r="I2105" s="11"/>
      <c r="J2105" s="11"/>
      <c r="K2105" s="11"/>
      <c r="L2105" s="11"/>
      <c r="M2105" s="3"/>
    </row>
    <row r="2106" spans="1:13" s="55" customFormat="1" x14ac:dyDescent="0.25">
      <c r="A2106" s="12"/>
      <c r="B2106" s="12"/>
      <c r="C2106" s="12"/>
      <c r="D2106" s="95"/>
      <c r="E2106" s="12"/>
      <c r="F2106" s="103"/>
      <c r="G2106" s="11"/>
      <c r="H2106" s="247"/>
      <c r="I2106" s="11"/>
      <c r="J2106" s="11"/>
      <c r="K2106" s="11"/>
      <c r="L2106" s="11"/>
      <c r="M2106" s="3"/>
    </row>
    <row r="2107" spans="1:13" s="55" customFormat="1" x14ac:dyDescent="0.25">
      <c r="A2107" s="12"/>
      <c r="B2107" s="12"/>
      <c r="C2107" s="12"/>
      <c r="D2107" s="95"/>
      <c r="E2107" s="12"/>
      <c r="F2107" s="103"/>
      <c r="G2107" s="11"/>
      <c r="H2107" s="247"/>
      <c r="I2107" s="11"/>
      <c r="J2107" s="11"/>
      <c r="K2107" s="11"/>
      <c r="L2107" s="11"/>
      <c r="M2107" s="3"/>
    </row>
    <row r="2108" spans="1:13" s="55" customFormat="1" x14ac:dyDescent="0.25">
      <c r="A2108" s="12"/>
      <c r="B2108" s="12"/>
      <c r="C2108" s="12"/>
      <c r="D2108" s="95"/>
      <c r="E2108" s="12"/>
      <c r="F2108" s="103"/>
      <c r="G2108" s="11"/>
      <c r="H2108" s="247"/>
      <c r="I2108" s="11"/>
      <c r="J2108" s="11"/>
      <c r="K2108" s="11"/>
      <c r="L2108" s="11"/>
      <c r="M2108" s="3"/>
    </row>
    <row r="2109" spans="1:13" s="55" customFormat="1" x14ac:dyDescent="0.25">
      <c r="A2109" s="12"/>
      <c r="B2109" s="12"/>
      <c r="C2109" s="12"/>
      <c r="D2109" s="95"/>
      <c r="E2109" s="12"/>
      <c r="F2109" s="103"/>
      <c r="G2109" s="11"/>
      <c r="H2109" s="247"/>
      <c r="I2109" s="11"/>
      <c r="J2109" s="11"/>
      <c r="K2109" s="11"/>
      <c r="L2109" s="11"/>
      <c r="M2109" s="3"/>
    </row>
    <row r="2110" spans="1:13" s="55" customFormat="1" x14ac:dyDescent="0.25">
      <c r="A2110" s="12"/>
      <c r="B2110" s="12"/>
      <c r="C2110" s="12"/>
      <c r="D2110" s="95"/>
      <c r="E2110" s="12"/>
      <c r="F2110" s="103"/>
      <c r="G2110" s="11"/>
      <c r="H2110" s="247"/>
      <c r="I2110" s="11"/>
      <c r="J2110" s="11"/>
      <c r="K2110" s="11"/>
      <c r="L2110" s="11"/>
      <c r="M2110" s="3"/>
    </row>
    <row r="2111" spans="1:13" s="55" customFormat="1" x14ac:dyDescent="0.25">
      <c r="A2111" s="12"/>
      <c r="B2111" s="12"/>
      <c r="C2111" s="12"/>
      <c r="D2111" s="95"/>
      <c r="E2111" s="12"/>
      <c r="F2111" s="103"/>
      <c r="G2111" s="11"/>
      <c r="H2111" s="247"/>
      <c r="I2111" s="11"/>
      <c r="J2111" s="11"/>
      <c r="K2111" s="11"/>
      <c r="L2111" s="11"/>
      <c r="M2111" s="3"/>
    </row>
    <row r="2112" spans="1:13" s="55" customFormat="1" x14ac:dyDescent="0.25">
      <c r="A2112" s="12"/>
      <c r="B2112" s="12"/>
      <c r="C2112" s="12"/>
      <c r="D2112" s="95"/>
      <c r="E2112" s="12"/>
      <c r="F2112" s="103"/>
      <c r="G2112" s="11"/>
      <c r="H2112" s="247"/>
      <c r="I2112" s="11"/>
      <c r="J2112" s="11"/>
      <c r="K2112" s="11"/>
      <c r="L2112" s="11"/>
      <c r="M2112" s="3"/>
    </row>
    <row r="2113" spans="1:13" s="55" customFormat="1" x14ac:dyDescent="0.25">
      <c r="A2113" s="12"/>
      <c r="B2113" s="12"/>
      <c r="C2113" s="12"/>
      <c r="D2113" s="95"/>
      <c r="E2113" s="12"/>
      <c r="F2113" s="103"/>
      <c r="G2113" s="11"/>
      <c r="H2113" s="247"/>
      <c r="I2113" s="11"/>
      <c r="J2113" s="11"/>
      <c r="K2113" s="11"/>
      <c r="L2113" s="11"/>
      <c r="M2113" s="3"/>
    </row>
    <row r="2114" spans="1:13" s="55" customFormat="1" x14ac:dyDescent="0.25">
      <c r="A2114" s="12"/>
      <c r="B2114" s="12"/>
      <c r="C2114" s="12"/>
      <c r="D2114" s="95"/>
      <c r="E2114" s="12"/>
      <c r="F2114" s="103"/>
      <c r="G2114" s="11"/>
      <c r="H2114" s="247"/>
      <c r="I2114" s="11"/>
      <c r="J2114" s="11"/>
      <c r="K2114" s="11"/>
      <c r="L2114" s="11"/>
      <c r="M2114" s="3"/>
    </row>
    <row r="2115" spans="1:13" s="55" customFormat="1" x14ac:dyDescent="0.25">
      <c r="A2115" s="12"/>
      <c r="B2115" s="12"/>
      <c r="C2115" s="12"/>
      <c r="D2115" s="95"/>
      <c r="E2115" s="12"/>
      <c r="F2115" s="103"/>
      <c r="G2115" s="11"/>
      <c r="H2115" s="247"/>
      <c r="I2115" s="11"/>
      <c r="J2115" s="11"/>
      <c r="K2115" s="11"/>
      <c r="L2115" s="11"/>
      <c r="M2115" s="3"/>
    </row>
    <row r="2116" spans="1:13" s="55" customFormat="1" x14ac:dyDescent="0.25">
      <c r="A2116" s="12"/>
      <c r="B2116" s="12"/>
      <c r="C2116" s="12"/>
      <c r="D2116" s="95"/>
      <c r="E2116" s="12"/>
      <c r="F2116" s="103"/>
      <c r="G2116" s="11"/>
      <c r="H2116" s="247"/>
      <c r="I2116" s="11"/>
      <c r="J2116" s="11"/>
      <c r="K2116" s="11"/>
      <c r="L2116" s="11"/>
      <c r="M2116" s="3"/>
    </row>
    <row r="2117" spans="1:13" s="55" customFormat="1" x14ac:dyDescent="0.25">
      <c r="A2117" s="12"/>
      <c r="B2117" s="12"/>
      <c r="C2117" s="12"/>
      <c r="D2117" s="95"/>
      <c r="E2117" s="12"/>
      <c r="F2117" s="103"/>
      <c r="G2117" s="11"/>
      <c r="H2117" s="247"/>
      <c r="I2117" s="11"/>
      <c r="J2117" s="11"/>
      <c r="K2117" s="11"/>
      <c r="L2117" s="11"/>
      <c r="M2117" s="3"/>
    </row>
    <row r="2118" spans="1:13" s="55" customFormat="1" x14ac:dyDescent="0.25">
      <c r="A2118" s="12"/>
      <c r="B2118" s="12"/>
      <c r="C2118" s="12"/>
      <c r="D2118" s="95"/>
      <c r="E2118" s="12"/>
      <c r="F2118" s="103"/>
      <c r="G2118" s="11"/>
      <c r="H2118" s="247"/>
      <c r="I2118" s="11"/>
      <c r="J2118" s="11"/>
      <c r="K2118" s="11"/>
      <c r="L2118" s="11"/>
      <c r="M2118" s="3"/>
    </row>
    <row r="2119" spans="1:13" s="55" customFormat="1" x14ac:dyDescent="0.25">
      <c r="A2119" s="12"/>
      <c r="B2119" s="12"/>
      <c r="C2119" s="12"/>
      <c r="D2119" s="95"/>
      <c r="E2119" s="12"/>
      <c r="F2119" s="103"/>
      <c r="G2119" s="11"/>
      <c r="H2119" s="247"/>
      <c r="I2119" s="11"/>
      <c r="J2119" s="11"/>
      <c r="K2119" s="11"/>
      <c r="L2119" s="11"/>
      <c r="M2119" s="3"/>
    </row>
    <row r="2120" spans="1:13" s="55" customFormat="1" x14ac:dyDescent="0.25">
      <c r="A2120" s="12"/>
      <c r="B2120" s="12"/>
      <c r="C2120" s="12"/>
      <c r="D2120" s="95"/>
      <c r="E2120" s="12"/>
      <c r="F2120" s="103"/>
      <c r="G2120" s="11"/>
      <c r="H2120" s="247"/>
      <c r="I2120" s="11"/>
      <c r="J2120" s="11"/>
      <c r="K2120" s="11"/>
      <c r="L2120" s="11"/>
      <c r="M2120" s="3"/>
    </row>
    <row r="2121" spans="1:13" s="55" customFormat="1" x14ac:dyDescent="0.25">
      <c r="A2121" s="12"/>
      <c r="B2121" s="12"/>
      <c r="C2121" s="12"/>
      <c r="D2121" s="95"/>
      <c r="E2121" s="12"/>
      <c r="F2121" s="103"/>
      <c r="G2121" s="11"/>
      <c r="H2121" s="247"/>
      <c r="I2121" s="11"/>
      <c r="J2121" s="11"/>
      <c r="K2121" s="11"/>
      <c r="L2121" s="11"/>
      <c r="M2121" s="3"/>
    </row>
    <row r="2122" spans="1:13" s="55" customFormat="1" x14ac:dyDescent="0.25">
      <c r="A2122" s="12"/>
      <c r="B2122" s="12"/>
      <c r="C2122" s="12"/>
      <c r="D2122" s="95"/>
      <c r="E2122" s="12"/>
      <c r="F2122" s="103"/>
      <c r="G2122" s="11"/>
      <c r="H2122" s="247"/>
      <c r="I2122" s="11"/>
      <c r="J2122" s="11"/>
      <c r="K2122" s="11"/>
      <c r="L2122" s="11"/>
      <c r="M2122" s="3"/>
    </row>
    <row r="2123" spans="1:13" s="55" customFormat="1" x14ac:dyDescent="0.25">
      <c r="A2123" s="12"/>
      <c r="B2123" s="12"/>
      <c r="C2123" s="12"/>
      <c r="D2123" s="95"/>
      <c r="E2123" s="12"/>
      <c r="F2123" s="103"/>
      <c r="G2123" s="11"/>
      <c r="H2123" s="247"/>
      <c r="I2123" s="11"/>
      <c r="J2123" s="11"/>
      <c r="K2123" s="11"/>
      <c r="L2123" s="11"/>
      <c r="M2123" s="3"/>
    </row>
    <row r="2124" spans="1:13" s="55" customFormat="1" x14ac:dyDescent="0.25">
      <c r="A2124" s="12"/>
      <c r="B2124" s="12"/>
      <c r="C2124" s="12"/>
      <c r="D2124" s="95"/>
      <c r="E2124" s="12"/>
      <c r="F2124" s="103"/>
      <c r="G2124" s="11"/>
      <c r="H2124" s="247"/>
      <c r="I2124" s="11"/>
      <c r="J2124" s="11"/>
      <c r="K2124" s="11"/>
      <c r="L2124" s="11"/>
      <c r="M2124" s="3"/>
    </row>
    <row r="2125" spans="1:13" s="55" customFormat="1" x14ac:dyDescent="0.25">
      <c r="A2125" s="12"/>
      <c r="B2125" s="12"/>
      <c r="C2125" s="12"/>
      <c r="D2125" s="95"/>
      <c r="E2125" s="12"/>
      <c r="F2125" s="103"/>
      <c r="G2125" s="11"/>
      <c r="H2125" s="247"/>
      <c r="I2125" s="11"/>
      <c r="J2125" s="11"/>
      <c r="K2125" s="11"/>
      <c r="L2125" s="11"/>
      <c r="M2125" s="3"/>
    </row>
    <row r="2126" spans="1:13" s="55" customFormat="1" x14ac:dyDescent="0.25">
      <c r="A2126" s="12"/>
      <c r="B2126" s="12"/>
      <c r="C2126" s="12"/>
      <c r="D2126" s="95"/>
      <c r="E2126" s="12"/>
      <c r="F2126" s="103"/>
      <c r="G2126" s="11"/>
      <c r="H2126" s="247"/>
      <c r="I2126" s="11"/>
      <c r="J2126" s="11"/>
      <c r="K2126" s="11"/>
      <c r="L2126" s="11"/>
      <c r="M2126" s="3"/>
    </row>
    <row r="2127" spans="1:13" s="55" customFormat="1" x14ac:dyDescent="0.25">
      <c r="A2127" s="12"/>
      <c r="B2127" s="12"/>
      <c r="C2127" s="12"/>
      <c r="D2127" s="95"/>
      <c r="E2127" s="12"/>
      <c r="F2127" s="103"/>
      <c r="G2127" s="11"/>
      <c r="H2127" s="247"/>
      <c r="I2127" s="11"/>
      <c r="J2127" s="11"/>
      <c r="K2127" s="11"/>
      <c r="L2127" s="11"/>
      <c r="M2127" s="3"/>
    </row>
    <row r="2128" spans="1:13" s="55" customFormat="1" x14ac:dyDescent="0.25">
      <c r="A2128" s="12"/>
      <c r="B2128" s="12"/>
      <c r="C2128" s="12"/>
      <c r="D2128" s="95"/>
      <c r="E2128" s="12"/>
      <c r="F2128" s="103"/>
      <c r="G2128" s="11"/>
      <c r="H2128" s="247"/>
      <c r="I2128" s="11"/>
      <c r="J2128" s="11"/>
      <c r="K2128" s="11"/>
      <c r="L2128" s="11"/>
      <c r="M2128" s="3"/>
    </row>
    <row r="2129" spans="1:13" s="55" customFormat="1" x14ac:dyDescent="0.25">
      <c r="A2129" s="12"/>
      <c r="B2129" s="12"/>
      <c r="C2129" s="12"/>
      <c r="D2129" s="95"/>
      <c r="E2129" s="12"/>
      <c r="F2129" s="103"/>
      <c r="G2129" s="11"/>
      <c r="H2129" s="247"/>
      <c r="I2129" s="11"/>
      <c r="J2129" s="11"/>
      <c r="K2129" s="11"/>
      <c r="L2129" s="11"/>
      <c r="M2129" s="3"/>
    </row>
    <row r="2130" spans="1:13" s="55" customFormat="1" x14ac:dyDescent="0.25">
      <c r="A2130" s="12"/>
      <c r="B2130" s="12"/>
      <c r="C2130" s="12"/>
      <c r="D2130" s="95"/>
      <c r="E2130" s="12"/>
      <c r="F2130" s="103"/>
      <c r="G2130" s="11"/>
      <c r="H2130" s="247"/>
      <c r="I2130" s="11"/>
      <c r="J2130" s="11"/>
      <c r="K2130" s="11"/>
      <c r="L2130" s="11"/>
      <c r="M2130" s="3"/>
    </row>
    <row r="2131" spans="1:13" s="55" customFormat="1" x14ac:dyDescent="0.25">
      <c r="A2131" s="12"/>
      <c r="B2131" s="12"/>
      <c r="C2131" s="12"/>
      <c r="D2131" s="95"/>
      <c r="E2131" s="12"/>
      <c r="F2131" s="103"/>
      <c r="G2131" s="11"/>
      <c r="H2131" s="247"/>
      <c r="I2131" s="11"/>
      <c r="J2131" s="11"/>
      <c r="K2131" s="11"/>
      <c r="L2131" s="11"/>
      <c r="M2131" s="3"/>
    </row>
    <row r="2132" spans="1:13" s="55" customFormat="1" x14ac:dyDescent="0.25">
      <c r="A2132" s="12"/>
      <c r="B2132" s="12"/>
      <c r="C2132" s="12"/>
      <c r="D2132" s="95"/>
      <c r="E2132" s="12"/>
      <c r="F2132" s="103"/>
      <c r="G2132" s="11"/>
      <c r="H2132" s="247"/>
      <c r="I2132" s="11"/>
      <c r="J2132" s="11"/>
      <c r="K2132" s="11"/>
      <c r="L2132" s="11"/>
      <c r="M2132" s="3"/>
    </row>
    <row r="2133" spans="1:13" s="55" customFormat="1" x14ac:dyDescent="0.25">
      <c r="A2133" s="12"/>
      <c r="B2133" s="12"/>
      <c r="C2133" s="12"/>
      <c r="D2133" s="95"/>
      <c r="E2133" s="12"/>
      <c r="F2133" s="103"/>
      <c r="G2133" s="11"/>
      <c r="H2133" s="247"/>
      <c r="I2133" s="11"/>
      <c r="J2133" s="11"/>
      <c r="K2133" s="11"/>
      <c r="L2133" s="11"/>
      <c r="M2133" s="3"/>
    </row>
    <row r="2134" spans="1:13" s="55" customFormat="1" x14ac:dyDescent="0.25">
      <c r="A2134" s="12"/>
      <c r="B2134" s="12"/>
      <c r="C2134" s="12"/>
      <c r="D2134" s="95"/>
      <c r="E2134" s="12"/>
      <c r="F2134" s="103"/>
      <c r="G2134" s="11"/>
      <c r="H2134" s="247"/>
      <c r="I2134" s="11"/>
      <c r="J2134" s="11"/>
      <c r="K2134" s="11"/>
      <c r="L2134" s="11"/>
      <c r="M2134" s="3"/>
    </row>
    <row r="2135" spans="1:13" s="55" customFormat="1" x14ac:dyDescent="0.25">
      <c r="A2135" s="12"/>
      <c r="B2135" s="12"/>
      <c r="C2135" s="12"/>
      <c r="D2135" s="95"/>
      <c r="E2135" s="12"/>
      <c r="F2135" s="103"/>
      <c r="G2135" s="11"/>
      <c r="H2135" s="247"/>
      <c r="I2135" s="11"/>
      <c r="J2135" s="11"/>
      <c r="K2135" s="11"/>
      <c r="L2135" s="11"/>
      <c r="M2135" s="3"/>
    </row>
    <row r="2136" spans="1:13" s="55" customFormat="1" x14ac:dyDescent="0.25">
      <c r="A2136" s="12"/>
      <c r="B2136" s="12"/>
      <c r="C2136" s="12"/>
      <c r="D2136" s="95"/>
      <c r="E2136" s="12"/>
      <c r="F2136" s="103"/>
      <c r="G2136" s="11"/>
      <c r="H2136" s="247"/>
      <c r="I2136" s="11"/>
      <c r="J2136" s="11"/>
      <c r="K2136" s="11"/>
      <c r="L2136" s="11"/>
      <c r="M2136" s="3"/>
    </row>
    <row r="2137" spans="1:13" s="55" customFormat="1" x14ac:dyDescent="0.25">
      <c r="A2137" s="12"/>
      <c r="B2137" s="12"/>
      <c r="C2137" s="12"/>
      <c r="D2137" s="95"/>
      <c r="E2137" s="12"/>
      <c r="F2137" s="103"/>
      <c r="G2137" s="11"/>
      <c r="H2137" s="247"/>
      <c r="I2137" s="11"/>
      <c r="J2137" s="11"/>
      <c r="K2137" s="11"/>
      <c r="L2137" s="11"/>
      <c r="M2137" s="3"/>
    </row>
    <row r="2138" spans="1:13" s="55" customFormat="1" x14ac:dyDescent="0.25">
      <c r="A2138" s="12"/>
      <c r="B2138" s="12"/>
      <c r="C2138" s="12"/>
      <c r="D2138" s="95"/>
      <c r="E2138" s="12"/>
      <c r="F2138" s="103"/>
      <c r="G2138" s="11"/>
      <c r="H2138" s="247"/>
      <c r="I2138" s="11"/>
      <c r="J2138" s="11"/>
      <c r="K2138" s="11"/>
      <c r="L2138" s="11"/>
      <c r="M2138" s="3"/>
    </row>
    <row r="2139" spans="1:13" s="55" customFormat="1" x14ac:dyDescent="0.25">
      <c r="A2139" s="12"/>
      <c r="B2139" s="12"/>
      <c r="C2139" s="12"/>
      <c r="D2139" s="95"/>
      <c r="E2139" s="12"/>
      <c r="F2139" s="103"/>
      <c r="G2139" s="11"/>
      <c r="H2139" s="247"/>
      <c r="I2139" s="11"/>
      <c r="J2139" s="11"/>
      <c r="K2139" s="11"/>
      <c r="L2139" s="11"/>
      <c r="M2139" s="3"/>
    </row>
    <row r="2140" spans="1:13" s="55" customFormat="1" x14ac:dyDescent="0.25">
      <c r="A2140" s="12"/>
      <c r="B2140" s="12"/>
      <c r="C2140" s="12"/>
      <c r="D2140" s="95"/>
      <c r="E2140" s="12"/>
      <c r="F2140" s="103"/>
      <c r="G2140" s="11"/>
      <c r="H2140" s="247"/>
      <c r="I2140" s="11"/>
      <c r="J2140" s="11"/>
      <c r="K2140" s="11"/>
      <c r="L2140" s="11"/>
      <c r="M2140" s="3"/>
    </row>
    <row r="2141" spans="1:13" s="55" customFormat="1" x14ac:dyDescent="0.25">
      <c r="A2141" s="12"/>
      <c r="B2141" s="12"/>
      <c r="C2141" s="12"/>
      <c r="D2141" s="95"/>
      <c r="E2141" s="12"/>
      <c r="F2141" s="103"/>
      <c r="G2141" s="11"/>
      <c r="H2141" s="247"/>
      <c r="I2141" s="11"/>
      <c r="J2141" s="11"/>
      <c r="K2141" s="11"/>
      <c r="L2141" s="11"/>
      <c r="M2141" s="3"/>
    </row>
    <row r="2142" spans="1:13" s="55" customFormat="1" x14ac:dyDescent="0.25">
      <c r="A2142" s="12"/>
      <c r="B2142" s="12"/>
      <c r="C2142" s="12"/>
      <c r="D2142" s="95"/>
      <c r="E2142" s="12"/>
      <c r="F2142" s="103"/>
      <c r="G2142" s="11"/>
      <c r="H2142" s="247"/>
      <c r="I2142" s="11"/>
      <c r="J2142" s="11"/>
      <c r="K2142" s="11"/>
      <c r="L2142" s="11"/>
      <c r="M2142" s="3"/>
    </row>
    <row r="2143" spans="1:13" s="55" customFormat="1" x14ac:dyDescent="0.25">
      <c r="A2143" s="12"/>
      <c r="B2143" s="12"/>
      <c r="C2143" s="12"/>
      <c r="D2143" s="95"/>
      <c r="E2143" s="12"/>
      <c r="F2143" s="103"/>
      <c r="G2143" s="11"/>
      <c r="H2143" s="247"/>
      <c r="I2143" s="11"/>
      <c r="J2143" s="11"/>
      <c r="K2143" s="11"/>
      <c r="L2143" s="11"/>
      <c r="M2143" s="3"/>
    </row>
    <row r="2144" spans="1:13" s="55" customFormat="1" x14ac:dyDescent="0.25">
      <c r="A2144" s="12"/>
      <c r="B2144" s="12"/>
      <c r="C2144" s="12"/>
      <c r="D2144" s="95"/>
      <c r="E2144" s="12"/>
      <c r="F2144" s="103"/>
      <c r="G2144" s="11"/>
      <c r="H2144" s="247"/>
      <c r="I2144" s="11"/>
      <c r="J2144" s="11"/>
      <c r="K2144" s="11"/>
      <c r="L2144" s="11"/>
      <c r="M2144" s="3"/>
    </row>
    <row r="2145" spans="1:13" s="55" customFormat="1" x14ac:dyDescent="0.25">
      <c r="A2145" s="12"/>
      <c r="B2145" s="12"/>
      <c r="C2145" s="12"/>
      <c r="D2145" s="95"/>
      <c r="E2145" s="12"/>
      <c r="F2145" s="103"/>
      <c r="G2145" s="11"/>
      <c r="H2145" s="247"/>
      <c r="I2145" s="11"/>
      <c r="J2145" s="11"/>
      <c r="K2145" s="11"/>
      <c r="L2145" s="11"/>
      <c r="M2145" s="3"/>
    </row>
    <row r="2146" spans="1:13" s="55" customFormat="1" x14ac:dyDescent="0.25">
      <c r="A2146" s="12"/>
      <c r="B2146" s="12"/>
      <c r="C2146" s="12"/>
      <c r="D2146" s="95"/>
      <c r="E2146" s="12"/>
      <c r="F2146" s="103"/>
      <c r="G2146" s="11"/>
      <c r="H2146" s="247"/>
      <c r="I2146" s="11"/>
      <c r="J2146" s="11"/>
      <c r="K2146" s="11"/>
      <c r="L2146" s="11"/>
      <c r="M2146" s="3"/>
    </row>
    <row r="2147" spans="1:13" s="55" customFormat="1" x14ac:dyDescent="0.25">
      <c r="A2147" s="12"/>
      <c r="B2147" s="12"/>
      <c r="C2147" s="12"/>
      <c r="D2147" s="95"/>
      <c r="E2147" s="12"/>
      <c r="F2147" s="103"/>
      <c r="G2147" s="11"/>
      <c r="H2147" s="247"/>
      <c r="I2147" s="11"/>
      <c r="J2147" s="11"/>
      <c r="K2147" s="11"/>
      <c r="L2147" s="11"/>
      <c r="M2147" s="3"/>
    </row>
    <row r="2148" spans="1:13" s="55" customFormat="1" x14ac:dyDescent="0.25">
      <c r="A2148" s="12"/>
      <c r="B2148" s="12"/>
      <c r="C2148" s="12"/>
      <c r="D2148" s="95"/>
      <c r="E2148" s="12"/>
      <c r="F2148" s="103"/>
      <c r="G2148" s="11"/>
      <c r="H2148" s="247"/>
      <c r="I2148" s="11"/>
      <c r="J2148" s="11"/>
      <c r="K2148" s="11"/>
      <c r="L2148" s="11"/>
      <c r="M2148" s="3"/>
    </row>
    <row r="2149" spans="1:13" s="55" customFormat="1" x14ac:dyDescent="0.25">
      <c r="A2149" s="12"/>
      <c r="B2149" s="12"/>
      <c r="C2149" s="12"/>
      <c r="D2149" s="95"/>
      <c r="E2149" s="12"/>
      <c r="F2149" s="103"/>
      <c r="G2149" s="11"/>
      <c r="H2149" s="247"/>
      <c r="I2149" s="11"/>
      <c r="J2149" s="11"/>
      <c r="K2149" s="11"/>
      <c r="L2149" s="11"/>
      <c r="M2149" s="3"/>
    </row>
    <row r="2150" spans="1:13" s="55" customFormat="1" x14ac:dyDescent="0.25">
      <c r="A2150" s="12"/>
      <c r="B2150" s="12"/>
      <c r="C2150" s="12"/>
      <c r="D2150" s="95"/>
      <c r="E2150" s="12"/>
      <c r="F2150" s="103"/>
      <c r="G2150" s="11"/>
      <c r="H2150" s="247"/>
      <c r="I2150" s="11"/>
      <c r="J2150" s="11"/>
      <c r="K2150" s="11"/>
      <c r="L2150" s="11"/>
      <c r="M2150" s="3"/>
    </row>
    <row r="2151" spans="1:13" s="55" customFormat="1" x14ac:dyDescent="0.25">
      <c r="A2151" s="12"/>
      <c r="B2151" s="12"/>
      <c r="C2151" s="12"/>
      <c r="D2151" s="95"/>
      <c r="E2151" s="12"/>
      <c r="F2151" s="103"/>
      <c r="G2151" s="11"/>
      <c r="H2151" s="247"/>
      <c r="I2151" s="11"/>
      <c r="J2151" s="11"/>
      <c r="K2151" s="11"/>
      <c r="L2151" s="11"/>
      <c r="M2151" s="3"/>
    </row>
    <row r="2152" spans="1:13" s="55" customFormat="1" x14ac:dyDescent="0.25">
      <c r="A2152" s="12"/>
      <c r="B2152" s="12"/>
      <c r="C2152" s="12"/>
      <c r="D2152" s="95"/>
      <c r="E2152" s="12"/>
      <c r="F2152" s="103"/>
      <c r="G2152" s="11"/>
      <c r="H2152" s="247"/>
      <c r="I2152" s="11"/>
      <c r="J2152" s="11"/>
      <c r="K2152" s="11"/>
      <c r="L2152" s="11"/>
      <c r="M2152" s="3"/>
    </row>
    <row r="2153" spans="1:13" s="55" customFormat="1" x14ac:dyDescent="0.25">
      <c r="A2153" s="12"/>
      <c r="B2153" s="12"/>
      <c r="C2153" s="12"/>
      <c r="D2153" s="95"/>
      <c r="E2153" s="12"/>
      <c r="F2153" s="103"/>
      <c r="G2153" s="11"/>
      <c r="H2153" s="247"/>
      <c r="I2153" s="11"/>
      <c r="J2153" s="11"/>
      <c r="K2153" s="11"/>
      <c r="L2153" s="11"/>
      <c r="M2153" s="3"/>
    </row>
    <row r="2154" spans="1:13" s="55" customFormat="1" x14ac:dyDescent="0.25">
      <c r="A2154" s="12"/>
      <c r="B2154" s="12"/>
      <c r="C2154" s="12"/>
      <c r="D2154" s="95"/>
      <c r="E2154" s="12"/>
      <c r="F2154" s="103"/>
      <c r="G2154" s="11"/>
      <c r="H2154" s="247"/>
      <c r="I2154" s="11"/>
      <c r="J2154" s="11"/>
      <c r="K2154" s="11"/>
      <c r="L2154" s="11"/>
      <c r="M2154" s="3"/>
    </row>
    <row r="2155" spans="1:13" s="55" customFormat="1" x14ac:dyDescent="0.25">
      <c r="A2155" s="12"/>
      <c r="B2155" s="12"/>
      <c r="C2155" s="12"/>
      <c r="D2155" s="95"/>
      <c r="E2155" s="12"/>
      <c r="F2155" s="103"/>
      <c r="G2155" s="11"/>
      <c r="H2155" s="247"/>
      <c r="I2155" s="11"/>
      <c r="J2155" s="11"/>
      <c r="K2155" s="11"/>
      <c r="L2155" s="11"/>
      <c r="M2155" s="3"/>
    </row>
    <row r="2156" spans="1:13" s="55" customFormat="1" x14ac:dyDescent="0.25">
      <c r="A2156" s="12"/>
      <c r="B2156" s="12"/>
      <c r="C2156" s="12"/>
      <c r="D2156" s="95"/>
      <c r="E2156" s="12"/>
      <c r="F2156" s="103"/>
      <c r="G2156" s="11"/>
      <c r="H2156" s="247"/>
      <c r="I2156" s="11"/>
      <c r="J2156" s="11"/>
      <c r="K2156" s="11"/>
      <c r="L2156" s="11"/>
      <c r="M2156" s="3"/>
    </row>
    <row r="2157" spans="1:13" s="55" customFormat="1" x14ac:dyDescent="0.25">
      <c r="A2157" s="12"/>
      <c r="B2157" s="12"/>
      <c r="C2157" s="12"/>
      <c r="D2157" s="95"/>
      <c r="E2157" s="12"/>
      <c r="F2157" s="103"/>
      <c r="G2157" s="11"/>
      <c r="H2157" s="247"/>
      <c r="I2157" s="11"/>
      <c r="J2157" s="11"/>
      <c r="K2157" s="11"/>
      <c r="L2157" s="11"/>
      <c r="M2157" s="3"/>
    </row>
    <row r="2158" spans="1:13" s="55" customFormat="1" x14ac:dyDescent="0.25">
      <c r="A2158" s="12"/>
      <c r="B2158" s="12"/>
      <c r="C2158" s="12"/>
      <c r="D2158" s="95"/>
      <c r="E2158" s="12"/>
      <c r="F2158" s="103"/>
      <c r="G2158" s="11"/>
      <c r="H2158" s="247"/>
      <c r="I2158" s="11"/>
      <c r="J2158" s="11"/>
      <c r="K2158" s="11"/>
      <c r="L2158" s="11"/>
      <c r="M2158" s="3"/>
    </row>
    <row r="2159" spans="1:13" s="55" customFormat="1" x14ac:dyDescent="0.25">
      <c r="A2159" s="12"/>
      <c r="B2159" s="12"/>
      <c r="C2159" s="12"/>
      <c r="D2159" s="95"/>
      <c r="E2159" s="12"/>
      <c r="F2159" s="103"/>
      <c r="G2159" s="11"/>
      <c r="H2159" s="247"/>
      <c r="I2159" s="11"/>
      <c r="J2159" s="11"/>
      <c r="K2159" s="11"/>
      <c r="L2159" s="11"/>
      <c r="M2159" s="3"/>
    </row>
    <row r="2160" spans="1:13" s="55" customFormat="1" x14ac:dyDescent="0.25">
      <c r="A2160" s="12"/>
      <c r="B2160" s="12"/>
      <c r="C2160" s="12"/>
      <c r="D2160" s="95"/>
      <c r="E2160" s="12"/>
      <c r="F2160" s="103"/>
      <c r="G2160" s="11"/>
      <c r="H2160" s="247"/>
      <c r="I2160" s="11"/>
      <c r="J2160" s="11"/>
      <c r="K2160" s="11"/>
      <c r="L2160" s="11"/>
      <c r="M2160" s="3"/>
    </row>
    <row r="2161" spans="1:13" s="55" customFormat="1" x14ac:dyDescent="0.25">
      <c r="A2161" s="12"/>
      <c r="B2161" s="12"/>
      <c r="C2161" s="12"/>
      <c r="D2161" s="95"/>
      <c r="E2161" s="12"/>
      <c r="F2161" s="103"/>
      <c r="G2161" s="11"/>
      <c r="H2161" s="247"/>
      <c r="I2161" s="11"/>
      <c r="J2161" s="11"/>
      <c r="K2161" s="11"/>
      <c r="L2161" s="11"/>
      <c r="M2161" s="3"/>
    </row>
    <row r="2162" spans="1:13" s="55" customFormat="1" x14ac:dyDescent="0.25">
      <c r="A2162" s="12"/>
      <c r="B2162" s="12"/>
      <c r="C2162" s="12"/>
      <c r="D2162" s="95"/>
      <c r="E2162" s="12"/>
      <c r="F2162" s="103"/>
      <c r="G2162" s="11"/>
      <c r="H2162" s="247"/>
      <c r="I2162" s="11"/>
      <c r="J2162" s="11"/>
      <c r="K2162" s="11"/>
      <c r="L2162" s="11"/>
      <c r="M2162" s="3"/>
    </row>
    <row r="2163" spans="1:13" s="55" customFormat="1" x14ac:dyDescent="0.25">
      <c r="A2163" s="12"/>
      <c r="B2163" s="12"/>
      <c r="C2163" s="12"/>
      <c r="D2163" s="95"/>
      <c r="E2163" s="12"/>
      <c r="F2163" s="103"/>
      <c r="G2163" s="11"/>
      <c r="H2163" s="247"/>
      <c r="I2163" s="11"/>
      <c r="J2163" s="11"/>
      <c r="K2163" s="11"/>
      <c r="L2163" s="11"/>
      <c r="M2163" s="3"/>
    </row>
    <row r="2164" spans="1:13" s="55" customFormat="1" x14ac:dyDescent="0.25">
      <c r="A2164" s="12"/>
      <c r="B2164" s="12"/>
      <c r="C2164" s="12"/>
      <c r="D2164" s="95"/>
      <c r="E2164" s="12"/>
      <c r="F2164" s="103"/>
      <c r="G2164" s="11"/>
      <c r="H2164" s="247"/>
      <c r="I2164" s="11"/>
      <c r="J2164" s="11"/>
      <c r="K2164" s="11"/>
      <c r="L2164" s="11"/>
      <c r="M2164" s="3"/>
    </row>
    <row r="2165" spans="1:13" s="55" customFormat="1" x14ac:dyDescent="0.25">
      <c r="A2165" s="12"/>
      <c r="B2165" s="12"/>
      <c r="C2165" s="12"/>
      <c r="D2165" s="95"/>
      <c r="E2165" s="12"/>
      <c r="F2165" s="103"/>
      <c r="G2165" s="11"/>
      <c r="H2165" s="247"/>
      <c r="I2165" s="11"/>
      <c r="J2165" s="11"/>
      <c r="K2165" s="11"/>
      <c r="L2165" s="11"/>
      <c r="M2165" s="3"/>
    </row>
    <row r="2166" spans="1:13" s="55" customFormat="1" x14ac:dyDescent="0.25">
      <c r="A2166" s="12"/>
      <c r="B2166" s="12"/>
      <c r="C2166" s="12"/>
      <c r="D2166" s="95"/>
      <c r="E2166" s="12"/>
      <c r="F2166" s="103"/>
      <c r="G2166" s="11"/>
      <c r="H2166" s="247"/>
      <c r="I2166" s="11"/>
      <c r="J2166" s="11"/>
      <c r="K2166" s="11"/>
      <c r="L2166" s="11"/>
      <c r="M2166" s="3"/>
    </row>
    <row r="2167" spans="1:13" s="55" customFormat="1" x14ac:dyDescent="0.25">
      <c r="A2167" s="12"/>
      <c r="B2167" s="12"/>
      <c r="C2167" s="12"/>
      <c r="D2167" s="95"/>
      <c r="E2167" s="12"/>
      <c r="F2167" s="103"/>
      <c r="G2167" s="11"/>
      <c r="H2167" s="247"/>
      <c r="I2167" s="11"/>
      <c r="J2167" s="11"/>
      <c r="K2167" s="11"/>
      <c r="L2167" s="11"/>
      <c r="M2167" s="3"/>
    </row>
    <row r="2168" spans="1:13" s="55" customFormat="1" x14ac:dyDescent="0.25">
      <c r="A2168" s="12"/>
      <c r="B2168" s="12"/>
      <c r="C2168" s="12"/>
      <c r="D2168" s="95"/>
      <c r="E2168" s="12"/>
      <c r="F2168" s="103"/>
      <c r="G2168" s="11"/>
      <c r="H2168" s="247"/>
      <c r="I2168" s="11"/>
      <c r="J2168" s="11"/>
      <c r="K2168" s="11"/>
      <c r="L2168" s="11"/>
      <c r="M2168" s="3"/>
    </row>
    <row r="2169" spans="1:13" s="55" customFormat="1" x14ac:dyDescent="0.25">
      <c r="A2169" s="12"/>
      <c r="B2169" s="12"/>
      <c r="C2169" s="12"/>
      <c r="D2169" s="95"/>
      <c r="E2169" s="12"/>
      <c r="F2169" s="103"/>
      <c r="G2169" s="11"/>
      <c r="H2169" s="247"/>
      <c r="I2169" s="11"/>
      <c r="J2169" s="11"/>
      <c r="K2169" s="11"/>
      <c r="L2169" s="11"/>
      <c r="M2169" s="3"/>
    </row>
    <row r="2170" spans="1:13" s="55" customFormat="1" x14ac:dyDescent="0.25">
      <c r="A2170" s="12"/>
      <c r="B2170" s="12"/>
      <c r="C2170" s="12"/>
      <c r="D2170" s="95"/>
      <c r="E2170" s="12"/>
      <c r="F2170" s="103"/>
      <c r="G2170" s="11"/>
      <c r="H2170" s="247"/>
      <c r="I2170" s="11"/>
      <c r="J2170" s="11"/>
      <c r="K2170" s="11"/>
      <c r="L2170" s="11"/>
      <c r="M2170" s="3"/>
    </row>
    <row r="2171" spans="1:13" s="55" customFormat="1" x14ac:dyDescent="0.25">
      <c r="A2171" s="12"/>
      <c r="B2171" s="12"/>
      <c r="C2171" s="12"/>
      <c r="D2171" s="95"/>
      <c r="E2171" s="12"/>
      <c r="F2171" s="103"/>
      <c r="G2171" s="11"/>
      <c r="H2171" s="247"/>
      <c r="I2171" s="11"/>
      <c r="J2171" s="11"/>
      <c r="K2171" s="11"/>
      <c r="L2171" s="11"/>
      <c r="M2171" s="3"/>
    </row>
    <row r="2172" spans="1:13" s="55" customFormat="1" x14ac:dyDescent="0.25">
      <c r="A2172" s="12"/>
      <c r="B2172" s="12"/>
      <c r="C2172" s="12"/>
      <c r="D2172" s="95"/>
      <c r="E2172" s="12"/>
      <c r="F2172" s="103"/>
      <c r="G2172" s="11"/>
      <c r="H2172" s="247"/>
      <c r="I2172" s="11"/>
      <c r="J2172" s="11"/>
      <c r="K2172" s="11"/>
      <c r="L2172" s="11"/>
      <c r="M2172" s="3"/>
    </row>
    <row r="2173" spans="1:13" s="55" customFormat="1" x14ac:dyDescent="0.25">
      <c r="A2173" s="12"/>
      <c r="B2173" s="12"/>
      <c r="C2173" s="12"/>
      <c r="D2173" s="95"/>
      <c r="E2173" s="12"/>
      <c r="F2173" s="103"/>
      <c r="G2173" s="11"/>
      <c r="H2173" s="247"/>
      <c r="I2173" s="11"/>
      <c r="J2173" s="11"/>
      <c r="K2173" s="11"/>
      <c r="L2173" s="11"/>
      <c r="M2173" s="3"/>
    </row>
    <row r="2174" spans="1:13" s="55" customFormat="1" x14ac:dyDescent="0.25">
      <c r="A2174" s="12"/>
      <c r="B2174" s="12"/>
      <c r="C2174" s="12"/>
      <c r="D2174" s="95"/>
      <c r="E2174" s="12"/>
      <c r="F2174" s="103"/>
      <c r="G2174" s="11"/>
      <c r="H2174" s="247"/>
      <c r="I2174" s="11"/>
      <c r="J2174" s="11"/>
      <c r="K2174" s="11"/>
      <c r="L2174" s="11"/>
      <c r="M2174" s="3"/>
    </row>
    <row r="2175" spans="1:13" s="55" customFormat="1" x14ac:dyDescent="0.25">
      <c r="A2175" s="12"/>
      <c r="B2175" s="12"/>
      <c r="C2175" s="12"/>
      <c r="D2175" s="95"/>
      <c r="E2175" s="12"/>
      <c r="F2175" s="103"/>
      <c r="G2175" s="11"/>
      <c r="H2175" s="247"/>
      <c r="I2175" s="11"/>
      <c r="J2175" s="11"/>
      <c r="K2175" s="11"/>
      <c r="L2175" s="11"/>
      <c r="M2175" s="3"/>
    </row>
    <row r="2176" spans="1:13" s="55" customFormat="1" x14ac:dyDescent="0.25">
      <c r="A2176" s="12"/>
      <c r="B2176" s="12"/>
      <c r="C2176" s="12"/>
      <c r="D2176" s="95"/>
      <c r="E2176" s="12"/>
      <c r="F2176" s="103"/>
      <c r="G2176" s="11"/>
      <c r="H2176" s="247"/>
      <c r="I2176" s="11"/>
      <c r="J2176" s="11"/>
      <c r="K2176" s="11"/>
      <c r="L2176" s="11"/>
      <c r="M2176" s="3"/>
    </row>
    <row r="2177" spans="1:13" s="55" customFormat="1" x14ac:dyDescent="0.25">
      <c r="A2177" s="12"/>
      <c r="B2177" s="12"/>
      <c r="C2177" s="12"/>
      <c r="D2177" s="95"/>
      <c r="E2177" s="12"/>
      <c r="F2177" s="103"/>
      <c r="G2177" s="11"/>
      <c r="H2177" s="247"/>
      <c r="I2177" s="11"/>
      <c r="J2177" s="11"/>
      <c r="K2177" s="11"/>
      <c r="L2177" s="11"/>
      <c r="M2177" s="3"/>
    </row>
    <row r="2178" spans="1:13" s="55" customFormat="1" x14ac:dyDescent="0.25">
      <c r="A2178" s="12"/>
      <c r="B2178" s="12"/>
      <c r="C2178" s="12"/>
      <c r="D2178" s="95"/>
      <c r="E2178" s="12"/>
      <c r="F2178" s="103"/>
      <c r="G2178" s="11"/>
      <c r="H2178" s="247"/>
      <c r="I2178" s="11"/>
      <c r="J2178" s="11"/>
      <c r="K2178" s="11"/>
      <c r="L2178" s="11"/>
      <c r="M2178" s="3"/>
    </row>
    <row r="2179" spans="1:13" s="55" customFormat="1" x14ac:dyDescent="0.25">
      <c r="A2179" s="12"/>
      <c r="B2179" s="12"/>
      <c r="C2179" s="12"/>
      <c r="D2179" s="95"/>
      <c r="E2179" s="12"/>
      <c r="F2179" s="103"/>
      <c r="G2179" s="11"/>
      <c r="H2179" s="247"/>
      <c r="I2179" s="11"/>
      <c r="J2179" s="11"/>
      <c r="K2179" s="11"/>
      <c r="L2179" s="11"/>
      <c r="M2179" s="3"/>
    </row>
    <row r="2180" spans="1:13" s="55" customFormat="1" x14ac:dyDescent="0.25">
      <c r="A2180" s="12"/>
      <c r="B2180" s="12"/>
      <c r="C2180" s="12"/>
      <c r="D2180" s="95"/>
      <c r="E2180" s="12"/>
      <c r="F2180" s="103"/>
      <c r="G2180" s="11"/>
      <c r="H2180" s="247"/>
      <c r="I2180" s="11"/>
      <c r="J2180" s="11"/>
      <c r="K2180" s="11"/>
      <c r="L2180" s="11"/>
      <c r="M2180" s="3"/>
    </row>
    <row r="2181" spans="1:13" s="55" customFormat="1" x14ac:dyDescent="0.25">
      <c r="A2181" s="12"/>
      <c r="B2181" s="12"/>
      <c r="C2181" s="12"/>
      <c r="D2181" s="95"/>
      <c r="E2181" s="12"/>
      <c r="F2181" s="103"/>
      <c r="G2181" s="11"/>
      <c r="H2181" s="247"/>
      <c r="I2181" s="11"/>
      <c r="J2181" s="11"/>
      <c r="K2181" s="11"/>
      <c r="L2181" s="11"/>
      <c r="M2181" s="3"/>
    </row>
    <row r="2182" spans="1:13" s="55" customFormat="1" x14ac:dyDescent="0.25">
      <c r="A2182" s="12"/>
      <c r="B2182" s="12"/>
      <c r="C2182" s="12"/>
      <c r="D2182" s="95"/>
      <c r="E2182" s="12"/>
      <c r="F2182" s="103"/>
      <c r="G2182" s="11"/>
      <c r="H2182" s="247"/>
      <c r="I2182" s="11"/>
      <c r="J2182" s="11"/>
      <c r="K2182" s="11"/>
      <c r="L2182" s="11"/>
      <c r="M2182" s="3"/>
    </row>
    <row r="2183" spans="1:13" s="55" customFormat="1" x14ac:dyDescent="0.25">
      <c r="A2183" s="12"/>
      <c r="B2183" s="12"/>
      <c r="C2183" s="12"/>
      <c r="D2183" s="95"/>
      <c r="E2183" s="12"/>
      <c r="F2183" s="103"/>
      <c r="G2183" s="11"/>
      <c r="H2183" s="247"/>
      <c r="I2183" s="11"/>
      <c r="J2183" s="11"/>
      <c r="K2183" s="11"/>
      <c r="L2183" s="11"/>
      <c r="M2183" s="3"/>
    </row>
    <row r="2184" spans="1:13" s="55" customFormat="1" x14ac:dyDescent="0.25">
      <c r="A2184" s="12"/>
      <c r="B2184" s="12"/>
      <c r="C2184" s="12"/>
      <c r="D2184" s="95"/>
      <c r="E2184" s="12"/>
      <c r="F2184" s="103"/>
      <c r="G2184" s="11"/>
      <c r="H2184" s="247"/>
      <c r="I2184" s="11"/>
      <c r="J2184" s="11"/>
      <c r="K2184" s="11"/>
      <c r="L2184" s="11"/>
      <c r="M2184" s="3"/>
    </row>
    <row r="2185" spans="1:13" s="55" customFormat="1" x14ac:dyDescent="0.25">
      <c r="A2185" s="12"/>
      <c r="B2185" s="12"/>
      <c r="C2185" s="12"/>
      <c r="D2185" s="95"/>
      <c r="E2185" s="12"/>
      <c r="F2185" s="103"/>
      <c r="G2185" s="11"/>
      <c r="H2185" s="247"/>
      <c r="I2185" s="11"/>
      <c r="J2185" s="11"/>
      <c r="K2185" s="11"/>
      <c r="L2185" s="11"/>
      <c r="M2185" s="3"/>
    </row>
    <row r="2186" spans="1:13" s="55" customFormat="1" x14ac:dyDescent="0.25">
      <c r="A2186" s="12"/>
      <c r="B2186" s="12"/>
      <c r="C2186" s="12"/>
      <c r="D2186" s="95"/>
      <c r="E2186" s="12"/>
      <c r="F2186" s="103"/>
      <c r="G2186" s="11"/>
      <c r="H2186" s="247"/>
      <c r="I2186" s="11"/>
      <c r="J2186" s="11"/>
      <c r="K2186" s="11"/>
      <c r="L2186" s="11"/>
      <c r="M2186" s="3"/>
    </row>
    <row r="2187" spans="1:13" s="55" customFormat="1" x14ac:dyDescent="0.25">
      <c r="A2187" s="12"/>
      <c r="B2187" s="12"/>
      <c r="C2187" s="12"/>
      <c r="D2187" s="95"/>
      <c r="E2187" s="12"/>
      <c r="F2187" s="103"/>
      <c r="G2187" s="11"/>
      <c r="H2187" s="247"/>
      <c r="I2187" s="11"/>
      <c r="J2187" s="11"/>
      <c r="K2187" s="11"/>
      <c r="L2187" s="11"/>
      <c r="M2187" s="3"/>
    </row>
    <row r="2188" spans="1:13" s="55" customFormat="1" x14ac:dyDescent="0.25">
      <c r="A2188" s="12"/>
      <c r="B2188" s="12"/>
      <c r="C2188" s="12"/>
      <c r="D2188" s="95"/>
      <c r="E2188" s="12"/>
      <c r="F2188" s="103"/>
      <c r="G2188" s="11"/>
      <c r="H2188" s="247"/>
      <c r="I2188" s="11"/>
      <c r="J2188" s="11"/>
      <c r="K2188" s="11"/>
      <c r="L2188" s="11"/>
      <c r="M2188" s="3"/>
    </row>
    <row r="2189" spans="1:13" s="55" customFormat="1" x14ac:dyDescent="0.25">
      <c r="A2189" s="12"/>
      <c r="B2189" s="12"/>
      <c r="C2189" s="12"/>
      <c r="D2189" s="95"/>
      <c r="E2189" s="12"/>
      <c r="F2189" s="103"/>
      <c r="G2189" s="11"/>
      <c r="H2189" s="247"/>
      <c r="I2189" s="11"/>
      <c r="J2189" s="11"/>
      <c r="K2189" s="11"/>
      <c r="L2189" s="11"/>
      <c r="M2189" s="3"/>
    </row>
    <row r="2190" spans="1:13" s="55" customFormat="1" x14ac:dyDescent="0.25">
      <c r="A2190" s="12"/>
      <c r="B2190" s="12"/>
      <c r="C2190" s="12"/>
      <c r="D2190" s="95"/>
      <c r="E2190" s="12"/>
      <c r="F2190" s="103"/>
      <c r="G2190" s="11"/>
      <c r="H2190" s="247"/>
      <c r="I2190" s="11"/>
      <c r="J2190" s="11"/>
      <c r="K2190" s="11"/>
      <c r="L2190" s="11"/>
      <c r="M2190" s="3"/>
    </row>
    <row r="2191" spans="1:13" s="55" customFormat="1" x14ac:dyDescent="0.25">
      <c r="A2191" s="12"/>
      <c r="B2191" s="12"/>
      <c r="C2191" s="12"/>
      <c r="D2191" s="95"/>
      <c r="E2191" s="12"/>
      <c r="F2191" s="103"/>
      <c r="G2191" s="11"/>
      <c r="H2191" s="247"/>
      <c r="I2191" s="11"/>
      <c r="J2191" s="11"/>
      <c r="K2191" s="11"/>
      <c r="L2191" s="11"/>
      <c r="M2191" s="3"/>
    </row>
    <row r="2192" spans="1:13" s="55" customFormat="1" x14ac:dyDescent="0.25">
      <c r="A2192" s="12"/>
      <c r="B2192" s="12"/>
      <c r="C2192" s="12"/>
      <c r="D2192" s="95"/>
      <c r="E2192" s="12"/>
      <c r="F2192" s="103"/>
      <c r="G2192" s="11"/>
      <c r="H2192" s="247"/>
      <c r="I2192" s="11"/>
      <c r="J2192" s="11"/>
      <c r="K2192" s="11"/>
      <c r="L2192" s="11"/>
      <c r="M2192" s="3"/>
    </row>
    <row r="2193" spans="1:13" s="55" customFormat="1" x14ac:dyDescent="0.25">
      <c r="A2193" s="12"/>
      <c r="B2193" s="12"/>
      <c r="C2193" s="12"/>
      <c r="D2193" s="95"/>
      <c r="E2193" s="12"/>
      <c r="F2193" s="103"/>
      <c r="G2193" s="11"/>
      <c r="H2193" s="247"/>
      <c r="I2193" s="11"/>
      <c r="J2193" s="11"/>
      <c r="K2193" s="11"/>
      <c r="L2193" s="11"/>
      <c r="M2193" s="3"/>
    </row>
    <row r="2194" spans="1:13" s="55" customFormat="1" x14ac:dyDescent="0.25">
      <c r="A2194" s="12"/>
      <c r="B2194" s="12"/>
      <c r="C2194" s="12"/>
      <c r="D2194" s="95"/>
      <c r="E2194" s="12"/>
      <c r="F2194" s="103"/>
      <c r="G2194" s="11"/>
      <c r="H2194" s="247"/>
      <c r="I2194" s="11"/>
      <c r="J2194" s="11"/>
      <c r="K2194" s="11"/>
      <c r="L2194" s="11"/>
      <c r="M2194" s="3"/>
    </row>
    <row r="2195" spans="1:13" s="55" customFormat="1" x14ac:dyDescent="0.25">
      <c r="A2195" s="12"/>
      <c r="B2195" s="12"/>
      <c r="C2195" s="12"/>
      <c r="D2195" s="95"/>
      <c r="E2195" s="12"/>
      <c r="F2195" s="103"/>
      <c r="G2195" s="11"/>
      <c r="H2195" s="247"/>
      <c r="I2195" s="11"/>
      <c r="J2195" s="11"/>
      <c r="K2195" s="11"/>
      <c r="L2195" s="11"/>
      <c r="M2195" s="3"/>
    </row>
    <row r="2196" spans="1:13" s="55" customFormat="1" x14ac:dyDescent="0.25">
      <c r="A2196" s="12"/>
      <c r="B2196" s="12"/>
      <c r="C2196" s="12"/>
      <c r="D2196" s="95"/>
      <c r="E2196" s="12"/>
      <c r="F2196" s="103"/>
      <c r="G2196" s="11"/>
      <c r="H2196" s="247"/>
      <c r="I2196" s="11"/>
      <c r="J2196" s="11"/>
      <c r="K2196" s="11"/>
      <c r="L2196" s="11"/>
      <c r="M2196" s="3"/>
    </row>
    <row r="2197" spans="1:13" s="55" customFormat="1" x14ac:dyDescent="0.25">
      <c r="A2197" s="12"/>
      <c r="B2197" s="12"/>
      <c r="C2197" s="12"/>
      <c r="D2197" s="95"/>
      <c r="E2197" s="12"/>
      <c r="F2197" s="103"/>
      <c r="G2197" s="11"/>
      <c r="H2197" s="247"/>
      <c r="I2197" s="11"/>
      <c r="J2197" s="11"/>
      <c r="K2197" s="11"/>
      <c r="L2197" s="11"/>
      <c r="M2197" s="3"/>
    </row>
    <row r="2198" spans="1:13" s="55" customFormat="1" x14ac:dyDescent="0.25">
      <c r="A2198" s="12"/>
      <c r="B2198" s="12"/>
      <c r="C2198" s="12"/>
      <c r="D2198" s="95"/>
      <c r="E2198" s="12"/>
      <c r="F2198" s="103"/>
      <c r="G2198" s="11"/>
      <c r="H2198" s="247"/>
      <c r="I2198" s="11"/>
      <c r="J2198" s="11"/>
      <c r="K2198" s="11"/>
      <c r="L2198" s="11"/>
      <c r="M2198" s="3"/>
    </row>
    <row r="2199" spans="1:13" s="55" customFormat="1" x14ac:dyDescent="0.25">
      <c r="A2199" s="12"/>
      <c r="B2199" s="12"/>
      <c r="C2199" s="12"/>
      <c r="D2199" s="95"/>
      <c r="E2199" s="12"/>
      <c r="F2199" s="103"/>
      <c r="G2199" s="11"/>
      <c r="H2199" s="247"/>
      <c r="I2199" s="11"/>
      <c r="J2199" s="11"/>
      <c r="K2199" s="11"/>
      <c r="L2199" s="11"/>
      <c r="M2199" s="3"/>
    </row>
    <row r="2200" spans="1:13" s="55" customFormat="1" x14ac:dyDescent="0.25">
      <c r="A2200" s="12"/>
      <c r="B2200" s="12"/>
      <c r="C2200" s="12"/>
      <c r="D2200" s="95"/>
      <c r="E2200" s="12"/>
      <c r="F2200" s="103"/>
      <c r="G2200" s="11"/>
      <c r="H2200" s="247"/>
      <c r="I2200" s="11"/>
      <c r="J2200" s="11"/>
      <c r="K2200" s="11"/>
      <c r="L2200" s="11"/>
      <c r="M2200" s="3"/>
    </row>
    <row r="2201" spans="1:13" s="55" customFormat="1" x14ac:dyDescent="0.25">
      <c r="A2201" s="12"/>
      <c r="B2201" s="12"/>
      <c r="C2201" s="12"/>
      <c r="D2201" s="95"/>
      <c r="E2201" s="12"/>
      <c r="F2201" s="103"/>
      <c r="G2201" s="11"/>
      <c r="H2201" s="247"/>
      <c r="I2201" s="11"/>
      <c r="J2201" s="11"/>
      <c r="K2201" s="11"/>
      <c r="L2201" s="11"/>
      <c r="M2201" s="3"/>
    </row>
    <row r="2202" spans="1:13" s="55" customFormat="1" x14ac:dyDescent="0.25">
      <c r="A2202" s="12"/>
      <c r="B2202" s="12"/>
      <c r="C2202" s="12"/>
      <c r="D2202" s="95"/>
      <c r="E2202" s="12"/>
      <c r="F2202" s="103"/>
      <c r="G2202" s="11"/>
      <c r="H2202" s="247"/>
      <c r="I2202" s="11"/>
      <c r="J2202" s="11"/>
      <c r="K2202" s="11"/>
      <c r="L2202" s="11"/>
      <c r="M2202" s="3"/>
    </row>
    <row r="2203" spans="1:13" s="55" customFormat="1" x14ac:dyDescent="0.25">
      <c r="A2203" s="12"/>
      <c r="B2203" s="12"/>
      <c r="C2203" s="12"/>
      <c r="D2203" s="95"/>
      <c r="E2203" s="12"/>
      <c r="F2203" s="103"/>
      <c r="G2203" s="11"/>
      <c r="H2203" s="247"/>
      <c r="I2203" s="11"/>
      <c r="J2203" s="11"/>
      <c r="K2203" s="11"/>
      <c r="L2203" s="11"/>
      <c r="M2203" s="3"/>
    </row>
    <row r="2204" spans="1:13" s="55" customFormat="1" x14ac:dyDescent="0.25">
      <c r="A2204" s="12"/>
      <c r="B2204" s="12"/>
      <c r="C2204" s="12"/>
      <c r="D2204" s="95"/>
      <c r="E2204" s="12"/>
      <c r="F2204" s="103"/>
      <c r="G2204" s="11"/>
      <c r="H2204" s="247"/>
      <c r="I2204" s="11"/>
      <c r="J2204" s="11"/>
      <c r="K2204" s="11"/>
      <c r="L2204" s="11"/>
      <c r="M2204" s="3"/>
    </row>
    <row r="2205" spans="1:13" s="55" customFormat="1" x14ac:dyDescent="0.25">
      <c r="A2205" s="12"/>
      <c r="B2205" s="12"/>
      <c r="C2205" s="12"/>
      <c r="D2205" s="95"/>
      <c r="E2205" s="12"/>
      <c r="F2205" s="103"/>
      <c r="G2205" s="11"/>
      <c r="H2205" s="247"/>
      <c r="I2205" s="11"/>
      <c r="J2205" s="11"/>
      <c r="K2205" s="11"/>
      <c r="L2205" s="11"/>
      <c r="M2205" s="3"/>
    </row>
    <row r="2206" spans="1:13" s="55" customFormat="1" x14ac:dyDescent="0.25">
      <c r="A2206" s="12"/>
      <c r="B2206" s="12"/>
      <c r="C2206" s="12"/>
      <c r="D2206" s="95"/>
      <c r="E2206" s="12"/>
      <c r="F2206" s="103"/>
      <c r="G2206" s="11"/>
      <c r="H2206" s="247"/>
      <c r="I2206" s="11"/>
      <c r="J2206" s="11"/>
      <c r="K2206" s="11"/>
      <c r="L2206" s="11"/>
      <c r="M2206" s="3"/>
    </row>
    <row r="2207" spans="1:13" s="55" customFormat="1" x14ac:dyDescent="0.25">
      <c r="A2207" s="12"/>
      <c r="B2207" s="12"/>
      <c r="C2207" s="12"/>
      <c r="D2207" s="95"/>
      <c r="E2207" s="12"/>
      <c r="F2207" s="103"/>
      <c r="G2207" s="11"/>
      <c r="H2207" s="247"/>
      <c r="I2207" s="11"/>
      <c r="J2207" s="11"/>
      <c r="K2207" s="11"/>
      <c r="L2207" s="11"/>
      <c r="M2207" s="3"/>
    </row>
    <row r="2208" spans="1:13" s="55" customFormat="1" x14ac:dyDescent="0.25">
      <c r="A2208" s="12"/>
      <c r="B2208" s="12"/>
      <c r="C2208" s="12"/>
      <c r="D2208" s="95"/>
      <c r="E2208" s="12"/>
      <c r="F2208" s="103"/>
      <c r="G2208" s="11"/>
      <c r="H2208" s="247"/>
      <c r="I2208" s="11"/>
      <c r="J2208" s="11"/>
      <c r="K2208" s="11"/>
      <c r="L2208" s="11"/>
      <c r="M2208" s="3"/>
    </row>
    <row r="2209" spans="1:13" s="55" customFormat="1" x14ac:dyDescent="0.25">
      <c r="A2209" s="12"/>
      <c r="B2209" s="12"/>
      <c r="C2209" s="12"/>
      <c r="D2209" s="95"/>
      <c r="E2209" s="12"/>
      <c r="F2209" s="103"/>
      <c r="G2209" s="11"/>
      <c r="H2209" s="247"/>
      <c r="I2209" s="11"/>
      <c r="J2209" s="11"/>
      <c r="K2209" s="11"/>
      <c r="L2209" s="11"/>
      <c r="M2209" s="3"/>
    </row>
    <row r="2210" spans="1:13" s="55" customFormat="1" x14ac:dyDescent="0.25">
      <c r="A2210" s="12"/>
      <c r="B2210" s="12"/>
      <c r="C2210" s="12"/>
      <c r="D2210" s="95"/>
      <c r="E2210" s="12"/>
      <c r="F2210" s="103"/>
      <c r="G2210" s="11"/>
      <c r="H2210" s="247"/>
      <c r="I2210" s="11"/>
      <c r="J2210" s="11"/>
      <c r="K2210" s="11"/>
      <c r="L2210" s="11"/>
      <c r="M2210" s="3"/>
    </row>
    <row r="2211" spans="1:13" s="55" customFormat="1" x14ac:dyDescent="0.25">
      <c r="A2211" s="12"/>
      <c r="B2211" s="12"/>
      <c r="C2211" s="12"/>
      <c r="D2211" s="95"/>
      <c r="E2211" s="12"/>
      <c r="F2211" s="103"/>
      <c r="G2211" s="11"/>
      <c r="H2211" s="247"/>
      <c r="I2211" s="11"/>
      <c r="J2211" s="11"/>
      <c r="K2211" s="11"/>
      <c r="L2211" s="11"/>
      <c r="M2211" s="3"/>
    </row>
    <row r="2212" spans="1:13" s="55" customFormat="1" x14ac:dyDescent="0.25">
      <c r="A2212" s="12"/>
      <c r="B2212" s="12"/>
      <c r="C2212" s="12"/>
      <c r="D2212" s="95"/>
      <c r="E2212" s="12"/>
      <c r="F2212" s="103"/>
      <c r="G2212" s="11"/>
      <c r="H2212" s="247"/>
      <c r="I2212" s="11"/>
      <c r="J2212" s="11"/>
      <c r="K2212" s="11"/>
      <c r="L2212" s="11"/>
      <c r="M2212" s="3"/>
    </row>
    <row r="2213" spans="1:13" s="55" customFormat="1" x14ac:dyDescent="0.25">
      <c r="A2213" s="12"/>
      <c r="B2213" s="12"/>
      <c r="C2213" s="12"/>
      <c r="D2213" s="95"/>
      <c r="E2213" s="12"/>
      <c r="F2213" s="103"/>
      <c r="G2213" s="11"/>
      <c r="H2213" s="247"/>
      <c r="I2213" s="11"/>
      <c r="J2213" s="11"/>
      <c r="K2213" s="11"/>
      <c r="L2213" s="11"/>
      <c r="M2213" s="3"/>
    </row>
    <row r="2214" spans="1:13" s="55" customFormat="1" x14ac:dyDescent="0.25">
      <c r="A2214" s="12"/>
      <c r="B2214" s="12"/>
      <c r="C2214" s="12"/>
      <c r="D2214" s="95"/>
      <c r="E2214" s="12"/>
      <c r="F2214" s="103"/>
      <c r="G2214" s="11"/>
      <c r="H2214" s="247"/>
      <c r="I2214" s="11"/>
      <c r="J2214" s="11"/>
      <c r="K2214" s="11"/>
      <c r="L2214" s="11"/>
      <c r="M2214" s="3"/>
    </row>
    <row r="2215" spans="1:13" s="55" customFormat="1" x14ac:dyDescent="0.25">
      <c r="A2215" s="12"/>
      <c r="B2215" s="12"/>
      <c r="C2215" s="12"/>
      <c r="D2215" s="95"/>
      <c r="E2215" s="12"/>
      <c r="F2215" s="103"/>
      <c r="G2215" s="11"/>
      <c r="H2215" s="247"/>
      <c r="I2215" s="11"/>
      <c r="J2215" s="11"/>
      <c r="K2215" s="11"/>
      <c r="L2215" s="11"/>
      <c r="M2215" s="3"/>
    </row>
    <row r="2216" spans="1:13" s="55" customFormat="1" x14ac:dyDescent="0.25">
      <c r="A2216" s="12"/>
      <c r="B2216" s="12"/>
      <c r="C2216" s="12"/>
      <c r="D2216" s="95"/>
      <c r="E2216" s="12"/>
      <c r="F2216" s="103"/>
      <c r="G2216" s="11"/>
      <c r="H2216" s="247"/>
      <c r="I2216" s="11"/>
      <c r="J2216" s="11"/>
      <c r="K2216" s="11"/>
      <c r="L2216" s="11"/>
      <c r="M2216" s="3"/>
    </row>
    <row r="2217" spans="1:13" s="55" customFormat="1" x14ac:dyDescent="0.25">
      <c r="A2217" s="12"/>
      <c r="B2217" s="12"/>
      <c r="C2217" s="12"/>
      <c r="D2217" s="95"/>
      <c r="E2217" s="12"/>
      <c r="F2217" s="103"/>
      <c r="G2217" s="11"/>
      <c r="H2217" s="247"/>
      <c r="I2217" s="11"/>
      <c r="J2217" s="11"/>
      <c r="K2217" s="11"/>
      <c r="L2217" s="11"/>
      <c r="M2217" s="3"/>
    </row>
    <row r="2218" spans="1:13" s="55" customFormat="1" x14ac:dyDescent="0.25">
      <c r="A2218" s="12"/>
      <c r="B2218" s="12"/>
      <c r="C2218" s="12"/>
      <c r="D2218" s="95"/>
      <c r="E2218" s="12"/>
      <c r="F2218" s="103"/>
      <c r="G2218" s="11"/>
      <c r="H2218" s="247"/>
      <c r="I2218" s="11"/>
      <c r="J2218" s="11"/>
      <c r="K2218" s="11"/>
      <c r="L2218" s="11"/>
      <c r="M2218" s="3"/>
    </row>
    <row r="2219" spans="1:13" s="55" customFormat="1" x14ac:dyDescent="0.25">
      <c r="A2219" s="12"/>
      <c r="B2219" s="12"/>
      <c r="C2219" s="12"/>
      <c r="D2219" s="95"/>
      <c r="E2219" s="12"/>
      <c r="F2219" s="103"/>
      <c r="G2219" s="11"/>
      <c r="H2219" s="247"/>
      <c r="I2219" s="11"/>
      <c r="J2219" s="11"/>
      <c r="K2219" s="11"/>
      <c r="L2219" s="11"/>
      <c r="M2219" s="3"/>
    </row>
    <row r="2220" spans="1:13" s="55" customFormat="1" x14ac:dyDescent="0.25">
      <c r="A2220" s="12"/>
      <c r="B2220" s="12"/>
      <c r="C2220" s="12"/>
      <c r="D2220" s="95"/>
      <c r="E2220" s="12"/>
      <c r="F2220" s="103"/>
      <c r="G2220" s="11"/>
      <c r="H2220" s="247"/>
      <c r="I2220" s="11"/>
      <c r="J2220" s="11"/>
      <c r="K2220" s="11"/>
      <c r="L2220" s="11"/>
      <c r="M2220" s="3"/>
    </row>
    <row r="2221" spans="1:13" s="55" customFormat="1" x14ac:dyDescent="0.25">
      <c r="A2221" s="12"/>
      <c r="B2221" s="12"/>
      <c r="C2221" s="12"/>
      <c r="D2221" s="95"/>
      <c r="E2221" s="12"/>
      <c r="F2221" s="103"/>
      <c r="G2221" s="11"/>
      <c r="H2221" s="247"/>
      <c r="I2221" s="11"/>
      <c r="J2221" s="11"/>
      <c r="K2221" s="11"/>
      <c r="L2221" s="11"/>
      <c r="M2221" s="3"/>
    </row>
    <row r="2222" spans="1:13" s="55" customFormat="1" x14ac:dyDescent="0.25">
      <c r="A2222" s="12"/>
      <c r="B2222" s="12"/>
      <c r="C2222" s="12"/>
      <c r="D2222" s="95"/>
      <c r="E2222" s="12"/>
      <c r="F2222" s="103"/>
      <c r="G2222" s="11"/>
      <c r="H2222" s="247"/>
      <c r="I2222" s="11"/>
      <c r="J2222" s="11"/>
      <c r="K2222" s="11"/>
      <c r="L2222" s="11"/>
      <c r="M2222" s="3"/>
    </row>
    <row r="2223" spans="1:13" s="55" customFormat="1" x14ac:dyDescent="0.25">
      <c r="A2223" s="12"/>
      <c r="B2223" s="12"/>
      <c r="C2223" s="12"/>
      <c r="D2223" s="95"/>
      <c r="E2223" s="12"/>
      <c r="F2223" s="103"/>
      <c r="G2223" s="11"/>
      <c r="H2223" s="247"/>
      <c r="I2223" s="11"/>
      <c r="J2223" s="11"/>
      <c r="K2223" s="11"/>
      <c r="L2223" s="11"/>
      <c r="M2223" s="3"/>
    </row>
    <row r="2224" spans="1:13" s="55" customFormat="1" x14ac:dyDescent="0.25">
      <c r="A2224" s="12"/>
      <c r="B2224" s="12"/>
      <c r="C2224" s="12"/>
      <c r="D2224" s="95"/>
      <c r="E2224" s="12"/>
      <c r="F2224" s="103"/>
      <c r="G2224" s="11"/>
      <c r="H2224" s="247"/>
      <c r="I2224" s="11"/>
      <c r="J2224" s="11"/>
      <c r="K2224" s="11"/>
      <c r="L2224" s="11"/>
      <c r="M2224" s="3"/>
    </row>
    <row r="2225" spans="1:13" s="55" customFormat="1" x14ac:dyDescent="0.25">
      <c r="A2225" s="12"/>
      <c r="B2225" s="12"/>
      <c r="C2225" s="12"/>
      <c r="D2225" s="95"/>
      <c r="E2225" s="12"/>
      <c r="F2225" s="103"/>
      <c r="G2225" s="11"/>
      <c r="H2225" s="247"/>
      <c r="I2225" s="11"/>
      <c r="J2225" s="11"/>
      <c r="K2225" s="11"/>
      <c r="L2225" s="11"/>
      <c r="M2225" s="3"/>
    </row>
    <row r="2226" spans="1:13" s="55" customFormat="1" x14ac:dyDescent="0.25">
      <c r="A2226" s="12"/>
      <c r="B2226" s="12"/>
      <c r="C2226" s="12"/>
      <c r="D2226" s="95"/>
      <c r="E2226" s="12"/>
      <c r="F2226" s="103"/>
      <c r="G2226" s="11"/>
      <c r="H2226" s="247"/>
      <c r="I2226" s="11"/>
      <c r="J2226" s="11"/>
      <c r="K2226" s="11"/>
      <c r="L2226" s="11"/>
      <c r="M2226" s="3"/>
    </row>
    <row r="2227" spans="1:13" s="55" customFormat="1" x14ac:dyDescent="0.25">
      <c r="A2227" s="12"/>
      <c r="B2227" s="12"/>
      <c r="C2227" s="12"/>
      <c r="D2227" s="95"/>
      <c r="E2227" s="12"/>
      <c r="F2227" s="103"/>
      <c r="G2227" s="11"/>
      <c r="H2227" s="247"/>
      <c r="I2227" s="11"/>
      <c r="J2227" s="11"/>
      <c r="K2227" s="11"/>
      <c r="L2227" s="11"/>
      <c r="M2227" s="3"/>
    </row>
    <row r="2228" spans="1:13" s="55" customFormat="1" x14ac:dyDescent="0.25">
      <c r="A2228" s="12"/>
      <c r="B2228" s="12"/>
      <c r="C2228" s="12"/>
      <c r="D2228" s="95"/>
      <c r="E2228" s="12"/>
      <c r="F2228" s="103"/>
      <c r="G2228" s="11"/>
      <c r="H2228" s="247"/>
      <c r="I2228" s="11"/>
      <c r="J2228" s="11"/>
      <c r="K2228" s="11"/>
      <c r="L2228" s="11"/>
      <c r="M2228" s="3"/>
    </row>
    <row r="2229" spans="1:13" s="55" customFormat="1" x14ac:dyDescent="0.25">
      <c r="A2229" s="12"/>
      <c r="B2229" s="12"/>
      <c r="C2229" s="12"/>
      <c r="D2229" s="95"/>
      <c r="E2229" s="12"/>
      <c r="F2229" s="103"/>
      <c r="G2229" s="11"/>
      <c r="H2229" s="247"/>
      <c r="I2229" s="11"/>
      <c r="J2229" s="11"/>
      <c r="K2229" s="11"/>
      <c r="L2229" s="11"/>
      <c r="M2229" s="3"/>
    </row>
    <row r="2230" spans="1:13" s="55" customFormat="1" x14ac:dyDescent="0.25">
      <c r="A2230" s="12"/>
      <c r="B2230" s="12"/>
      <c r="C2230" s="12"/>
      <c r="D2230" s="95"/>
      <c r="E2230" s="12"/>
      <c r="F2230" s="103"/>
      <c r="G2230" s="11"/>
      <c r="H2230" s="247"/>
      <c r="I2230" s="11"/>
      <c r="J2230" s="11"/>
      <c r="K2230" s="11"/>
      <c r="L2230" s="11"/>
      <c r="M2230" s="3"/>
    </row>
    <row r="2231" spans="1:13" s="55" customFormat="1" x14ac:dyDescent="0.25">
      <c r="A2231" s="12"/>
      <c r="B2231" s="12"/>
      <c r="C2231" s="12"/>
      <c r="D2231" s="95"/>
      <c r="E2231" s="12"/>
      <c r="F2231" s="103"/>
      <c r="G2231" s="11"/>
      <c r="H2231" s="247"/>
      <c r="I2231" s="11"/>
      <c r="J2231" s="11"/>
      <c r="K2231" s="11"/>
      <c r="L2231" s="11"/>
      <c r="M2231" s="3"/>
    </row>
    <row r="2232" spans="1:13" s="55" customFormat="1" x14ac:dyDescent="0.25">
      <c r="A2232" s="12"/>
      <c r="B2232" s="12"/>
      <c r="C2232" s="12"/>
      <c r="D2232" s="95"/>
      <c r="E2232" s="12"/>
      <c r="F2232" s="103"/>
      <c r="G2232" s="11"/>
      <c r="H2232" s="247"/>
      <c r="I2232" s="11"/>
      <c r="J2232" s="11"/>
      <c r="K2232" s="11"/>
      <c r="L2232" s="11"/>
      <c r="M2232" s="3"/>
    </row>
    <row r="2233" spans="1:13" s="55" customFormat="1" x14ac:dyDescent="0.25">
      <c r="A2233" s="12"/>
      <c r="B2233" s="12"/>
      <c r="C2233" s="12"/>
      <c r="D2233" s="95"/>
      <c r="E2233" s="12"/>
      <c r="F2233" s="103"/>
      <c r="G2233" s="11"/>
      <c r="H2233" s="247"/>
      <c r="I2233" s="11"/>
      <c r="J2233" s="11"/>
      <c r="K2233" s="11"/>
      <c r="L2233" s="11"/>
      <c r="M2233" s="3"/>
    </row>
    <row r="2234" spans="1:13" s="55" customFormat="1" x14ac:dyDescent="0.25">
      <c r="A2234" s="12"/>
      <c r="B2234" s="12"/>
      <c r="C2234" s="12"/>
      <c r="D2234" s="95"/>
      <c r="E2234" s="12"/>
      <c r="F2234" s="103"/>
      <c r="G2234" s="11"/>
      <c r="H2234" s="247"/>
      <c r="I2234" s="11"/>
      <c r="J2234" s="11"/>
      <c r="K2234" s="11"/>
      <c r="L2234" s="11"/>
      <c r="M2234" s="3"/>
    </row>
    <row r="2235" spans="1:13" s="55" customFormat="1" x14ac:dyDescent="0.25">
      <c r="A2235" s="12"/>
      <c r="B2235" s="12"/>
      <c r="C2235" s="12"/>
      <c r="D2235" s="95"/>
      <c r="E2235" s="12"/>
      <c r="F2235" s="103"/>
      <c r="G2235" s="11"/>
      <c r="H2235" s="247"/>
      <c r="I2235" s="11"/>
      <c r="J2235" s="11"/>
      <c r="K2235" s="11"/>
      <c r="L2235" s="11"/>
      <c r="M2235" s="3"/>
    </row>
    <row r="2236" spans="1:13" s="55" customFormat="1" x14ac:dyDescent="0.25">
      <c r="A2236" s="12"/>
      <c r="B2236" s="12"/>
      <c r="C2236" s="12"/>
      <c r="D2236" s="95"/>
      <c r="E2236" s="12"/>
      <c r="F2236" s="103"/>
      <c r="G2236" s="11"/>
      <c r="H2236" s="247"/>
      <c r="I2236" s="11"/>
      <c r="J2236" s="11"/>
      <c r="K2236" s="11"/>
      <c r="L2236" s="11"/>
      <c r="M2236" s="3"/>
    </row>
    <row r="2237" spans="1:13" s="55" customFormat="1" x14ac:dyDescent="0.25">
      <c r="A2237" s="12"/>
      <c r="B2237" s="12"/>
      <c r="C2237" s="12"/>
      <c r="D2237" s="95"/>
      <c r="E2237" s="12"/>
      <c r="F2237" s="103"/>
      <c r="G2237" s="11"/>
      <c r="H2237" s="247"/>
      <c r="I2237" s="11"/>
      <c r="J2237" s="11"/>
      <c r="K2237" s="11"/>
      <c r="L2237" s="11"/>
      <c r="M2237" s="3"/>
    </row>
    <row r="2238" spans="1:13" s="55" customFormat="1" x14ac:dyDescent="0.25">
      <c r="A2238" s="12"/>
      <c r="B2238" s="12"/>
      <c r="C2238" s="12"/>
      <c r="D2238" s="95"/>
      <c r="E2238" s="12"/>
      <c r="F2238" s="103"/>
      <c r="G2238" s="11"/>
      <c r="H2238" s="247"/>
      <c r="I2238" s="11"/>
      <c r="J2238" s="11"/>
      <c r="K2238" s="11"/>
      <c r="L2238" s="11"/>
      <c r="M2238" s="3"/>
    </row>
    <row r="2239" spans="1:13" s="55" customFormat="1" x14ac:dyDescent="0.25">
      <c r="A2239" s="12"/>
      <c r="B2239" s="12"/>
      <c r="C2239" s="12"/>
      <c r="D2239" s="95"/>
      <c r="E2239" s="12"/>
      <c r="F2239" s="103"/>
      <c r="G2239" s="11"/>
      <c r="H2239" s="247"/>
      <c r="I2239" s="11"/>
      <c r="J2239" s="11"/>
      <c r="K2239" s="11"/>
      <c r="L2239" s="11"/>
      <c r="M2239" s="3"/>
    </row>
    <row r="2240" spans="1:13" s="55" customFormat="1" x14ac:dyDescent="0.25">
      <c r="A2240" s="12"/>
      <c r="B2240" s="12"/>
      <c r="C2240" s="12"/>
      <c r="D2240" s="95"/>
      <c r="E2240" s="12"/>
      <c r="F2240" s="103"/>
      <c r="G2240" s="11"/>
      <c r="H2240" s="247"/>
      <c r="I2240" s="11"/>
      <c r="J2240" s="11"/>
      <c r="K2240" s="11"/>
      <c r="L2240" s="11"/>
      <c r="M2240" s="3"/>
    </row>
    <row r="2241" spans="1:13" s="55" customFormat="1" x14ac:dyDescent="0.25">
      <c r="A2241" s="12"/>
      <c r="B2241" s="12"/>
      <c r="C2241" s="12"/>
      <c r="D2241" s="95"/>
      <c r="E2241" s="12"/>
      <c r="F2241" s="103"/>
      <c r="G2241" s="11"/>
      <c r="H2241" s="247"/>
      <c r="I2241" s="11"/>
      <c r="J2241" s="11"/>
      <c r="K2241" s="11"/>
      <c r="L2241" s="11"/>
      <c r="M2241" s="3"/>
    </row>
    <row r="2242" spans="1:13" s="55" customFormat="1" x14ac:dyDescent="0.25">
      <c r="A2242" s="12"/>
      <c r="B2242" s="12"/>
      <c r="C2242" s="12"/>
      <c r="D2242" s="95"/>
      <c r="E2242" s="12"/>
      <c r="F2242" s="103"/>
      <c r="G2242" s="11"/>
      <c r="H2242" s="247"/>
      <c r="I2242" s="11"/>
      <c r="J2242" s="11"/>
      <c r="K2242" s="11"/>
      <c r="L2242" s="11"/>
      <c r="M2242" s="3"/>
    </row>
    <row r="2243" spans="1:13" s="55" customFormat="1" x14ac:dyDescent="0.25">
      <c r="A2243" s="12"/>
      <c r="B2243" s="12"/>
      <c r="C2243" s="12"/>
      <c r="D2243" s="95"/>
      <c r="E2243" s="12"/>
      <c r="F2243" s="103"/>
      <c r="G2243" s="11"/>
      <c r="H2243" s="247"/>
      <c r="I2243" s="11"/>
      <c r="J2243" s="11"/>
      <c r="K2243" s="11"/>
      <c r="L2243" s="11"/>
      <c r="M2243" s="3"/>
    </row>
    <row r="2244" spans="1:13" s="55" customFormat="1" x14ac:dyDescent="0.25">
      <c r="A2244" s="12"/>
      <c r="B2244" s="12"/>
      <c r="C2244" s="12"/>
      <c r="D2244" s="95"/>
      <c r="E2244" s="12"/>
      <c r="F2244" s="103"/>
      <c r="G2244" s="11"/>
      <c r="H2244" s="247"/>
      <c r="I2244" s="11"/>
      <c r="J2244" s="11"/>
      <c r="K2244" s="11"/>
      <c r="L2244" s="11"/>
      <c r="M2244" s="3"/>
    </row>
    <row r="2245" spans="1:13" s="55" customFormat="1" x14ac:dyDescent="0.25">
      <c r="A2245" s="12"/>
      <c r="B2245" s="12"/>
      <c r="C2245" s="12"/>
      <c r="D2245" s="95"/>
      <c r="E2245" s="12"/>
      <c r="F2245" s="103"/>
      <c r="G2245" s="11"/>
      <c r="H2245" s="247"/>
      <c r="I2245" s="11"/>
      <c r="J2245" s="11"/>
      <c r="K2245" s="11"/>
      <c r="L2245" s="11"/>
      <c r="M2245" s="3"/>
    </row>
    <row r="2246" spans="1:13" s="55" customFormat="1" x14ac:dyDescent="0.25">
      <c r="A2246" s="12"/>
      <c r="B2246" s="12"/>
      <c r="C2246" s="12"/>
      <c r="D2246" s="95"/>
      <c r="E2246" s="12"/>
      <c r="F2246" s="103"/>
      <c r="G2246" s="11"/>
      <c r="H2246" s="247"/>
      <c r="I2246" s="11"/>
      <c r="J2246" s="11"/>
      <c r="K2246" s="11"/>
      <c r="L2246" s="11"/>
      <c r="M2246" s="3"/>
    </row>
    <row r="2247" spans="1:13" s="55" customFormat="1" x14ac:dyDescent="0.25">
      <c r="A2247" s="12"/>
      <c r="B2247" s="12"/>
      <c r="C2247" s="12"/>
      <c r="D2247" s="95"/>
      <c r="E2247" s="12"/>
      <c r="F2247" s="103"/>
      <c r="G2247" s="11"/>
      <c r="H2247" s="247"/>
      <c r="I2247" s="11"/>
      <c r="J2247" s="11"/>
      <c r="K2247" s="11"/>
      <c r="L2247" s="11"/>
      <c r="M2247" s="3"/>
    </row>
    <row r="2248" spans="1:13" s="55" customFormat="1" x14ac:dyDescent="0.25">
      <c r="A2248" s="12"/>
      <c r="B2248" s="12"/>
      <c r="C2248" s="12"/>
      <c r="D2248" s="95"/>
      <c r="E2248" s="12"/>
      <c r="F2248" s="103"/>
      <c r="G2248" s="11"/>
      <c r="H2248" s="247"/>
      <c r="I2248" s="11"/>
      <c r="J2248" s="11"/>
      <c r="K2248" s="11"/>
      <c r="L2248" s="11"/>
      <c r="M2248" s="3"/>
    </row>
    <row r="2249" spans="1:13" s="55" customFormat="1" x14ac:dyDescent="0.25">
      <c r="A2249" s="12"/>
      <c r="B2249" s="12"/>
      <c r="C2249" s="12"/>
      <c r="D2249" s="95"/>
      <c r="E2249" s="12"/>
      <c r="F2249" s="103"/>
      <c r="G2249" s="11"/>
      <c r="H2249" s="247"/>
      <c r="I2249" s="11"/>
      <c r="J2249" s="11"/>
      <c r="K2249" s="11"/>
      <c r="L2249" s="11"/>
      <c r="M2249" s="3"/>
    </row>
    <row r="2250" spans="1:13" s="55" customFormat="1" x14ac:dyDescent="0.25">
      <c r="A2250" s="12"/>
      <c r="B2250" s="12"/>
      <c r="C2250" s="12"/>
      <c r="D2250" s="95"/>
      <c r="E2250" s="12"/>
      <c r="F2250" s="103"/>
      <c r="G2250" s="11"/>
      <c r="H2250" s="247"/>
      <c r="I2250" s="11"/>
      <c r="J2250" s="11"/>
      <c r="K2250" s="11"/>
      <c r="L2250" s="11"/>
      <c r="M2250" s="3"/>
    </row>
    <row r="2251" spans="1:13" s="55" customFormat="1" x14ac:dyDescent="0.25">
      <c r="A2251" s="12"/>
      <c r="B2251" s="12"/>
      <c r="C2251" s="12"/>
      <c r="D2251" s="95"/>
      <c r="E2251" s="12"/>
      <c r="F2251" s="103"/>
      <c r="G2251" s="11"/>
      <c r="H2251" s="247"/>
      <c r="I2251" s="11"/>
      <c r="J2251" s="11"/>
      <c r="K2251" s="11"/>
      <c r="L2251" s="11"/>
      <c r="M2251" s="3"/>
    </row>
    <row r="2252" spans="1:13" s="55" customFormat="1" x14ac:dyDescent="0.25">
      <c r="A2252" s="12"/>
      <c r="B2252" s="12"/>
      <c r="C2252" s="12"/>
      <c r="D2252" s="95"/>
      <c r="E2252" s="12"/>
      <c r="F2252" s="103"/>
      <c r="G2252" s="11"/>
      <c r="H2252" s="247"/>
      <c r="I2252" s="11"/>
      <c r="J2252" s="11"/>
      <c r="K2252" s="11"/>
      <c r="L2252" s="11"/>
      <c r="M2252" s="3"/>
    </row>
    <row r="2253" spans="1:13" s="55" customFormat="1" x14ac:dyDescent="0.25">
      <c r="A2253" s="12"/>
      <c r="B2253" s="12"/>
      <c r="C2253" s="12"/>
      <c r="D2253" s="95"/>
      <c r="E2253" s="12"/>
      <c r="F2253" s="103"/>
      <c r="G2253" s="11"/>
      <c r="H2253" s="247"/>
      <c r="I2253" s="11"/>
      <c r="J2253" s="11"/>
      <c r="K2253" s="11"/>
      <c r="L2253" s="11"/>
      <c r="M2253" s="3"/>
    </row>
    <row r="2254" spans="1:13" s="55" customFormat="1" x14ac:dyDescent="0.25">
      <c r="A2254" s="12"/>
      <c r="B2254" s="12"/>
      <c r="C2254" s="12"/>
      <c r="D2254" s="95"/>
      <c r="E2254" s="12"/>
      <c r="F2254" s="103"/>
      <c r="G2254" s="11"/>
      <c r="H2254" s="247"/>
      <c r="I2254" s="11"/>
      <c r="J2254" s="11"/>
      <c r="K2254" s="11"/>
      <c r="L2254" s="11"/>
      <c r="M2254" s="3"/>
    </row>
    <row r="2255" spans="1:13" s="55" customFormat="1" x14ac:dyDescent="0.25">
      <c r="A2255" s="12"/>
      <c r="B2255" s="12"/>
      <c r="C2255" s="12"/>
      <c r="D2255" s="95"/>
      <c r="E2255" s="12"/>
      <c r="F2255" s="103"/>
      <c r="G2255" s="11"/>
      <c r="H2255" s="247"/>
      <c r="I2255" s="11"/>
      <c r="J2255" s="11"/>
      <c r="K2255" s="11"/>
      <c r="L2255" s="11"/>
      <c r="M2255" s="3"/>
    </row>
    <row r="2256" spans="1:13" s="55" customFormat="1" x14ac:dyDescent="0.25">
      <c r="A2256" s="12"/>
      <c r="B2256" s="12"/>
      <c r="C2256" s="12"/>
      <c r="D2256" s="95"/>
      <c r="E2256" s="12"/>
      <c r="F2256" s="103"/>
      <c r="G2256" s="11"/>
      <c r="H2256" s="247"/>
      <c r="I2256" s="11"/>
      <c r="J2256" s="11"/>
      <c r="K2256" s="11"/>
      <c r="L2256" s="11"/>
      <c r="M2256" s="3"/>
    </row>
    <row r="2257" spans="1:13" s="55" customFormat="1" x14ac:dyDescent="0.25">
      <c r="A2257" s="12"/>
      <c r="B2257" s="12"/>
      <c r="C2257" s="12"/>
      <c r="D2257" s="95"/>
      <c r="E2257" s="12"/>
      <c r="F2257" s="103"/>
      <c r="G2257" s="11"/>
      <c r="H2257" s="247"/>
      <c r="I2257" s="11"/>
      <c r="J2257" s="11"/>
      <c r="K2257" s="11"/>
      <c r="L2257" s="11"/>
      <c r="M2257" s="3"/>
    </row>
    <row r="2258" spans="1:13" s="55" customFormat="1" x14ac:dyDescent="0.25">
      <c r="A2258" s="12"/>
      <c r="B2258" s="12"/>
      <c r="C2258" s="12"/>
      <c r="D2258" s="95"/>
      <c r="E2258" s="12"/>
      <c r="F2258" s="103"/>
      <c r="G2258" s="11"/>
      <c r="H2258" s="247"/>
      <c r="I2258" s="11"/>
      <c r="J2258" s="11"/>
      <c r="K2258" s="11"/>
      <c r="L2258" s="11"/>
      <c r="M2258" s="3"/>
    </row>
    <row r="2259" spans="1:13" s="55" customFormat="1" x14ac:dyDescent="0.25">
      <c r="A2259" s="12"/>
      <c r="B2259" s="12"/>
      <c r="C2259" s="12"/>
      <c r="D2259" s="95"/>
      <c r="E2259" s="12"/>
      <c r="F2259" s="103"/>
      <c r="G2259" s="11"/>
      <c r="H2259" s="247"/>
      <c r="I2259" s="11"/>
      <c r="J2259" s="11"/>
      <c r="K2259" s="11"/>
      <c r="L2259" s="11"/>
      <c r="M2259" s="3"/>
    </row>
    <row r="2260" spans="1:13" s="55" customFormat="1" x14ac:dyDescent="0.25">
      <c r="A2260" s="12"/>
      <c r="B2260" s="12"/>
      <c r="C2260" s="12"/>
      <c r="D2260" s="95"/>
      <c r="E2260" s="12"/>
      <c r="F2260" s="103"/>
      <c r="G2260" s="11"/>
      <c r="H2260" s="247"/>
      <c r="I2260" s="11"/>
      <c r="J2260" s="11"/>
      <c r="K2260" s="11"/>
      <c r="L2260" s="11"/>
      <c r="M2260" s="3"/>
    </row>
    <row r="2261" spans="1:13" s="55" customFormat="1" x14ac:dyDescent="0.25">
      <c r="A2261" s="12"/>
      <c r="B2261" s="12"/>
      <c r="C2261" s="12"/>
      <c r="D2261" s="95"/>
      <c r="E2261" s="12"/>
      <c r="F2261" s="103"/>
      <c r="G2261" s="11"/>
      <c r="H2261" s="247"/>
      <c r="I2261" s="11"/>
      <c r="J2261" s="11"/>
      <c r="K2261" s="11"/>
      <c r="L2261" s="11"/>
      <c r="M2261" s="3"/>
    </row>
    <row r="2262" spans="1:13" s="55" customFormat="1" x14ac:dyDescent="0.25">
      <c r="A2262" s="12"/>
      <c r="B2262" s="12"/>
      <c r="C2262" s="12"/>
      <c r="D2262" s="95"/>
      <c r="E2262" s="12"/>
      <c r="F2262" s="103"/>
      <c r="G2262" s="11"/>
      <c r="H2262" s="247"/>
      <c r="I2262" s="11"/>
      <c r="J2262" s="11"/>
      <c r="K2262" s="11"/>
      <c r="L2262" s="11"/>
      <c r="M2262" s="3"/>
    </row>
    <row r="2263" spans="1:13" s="55" customFormat="1" x14ac:dyDescent="0.25">
      <c r="A2263" s="12"/>
      <c r="B2263" s="12"/>
      <c r="C2263" s="12"/>
      <c r="D2263" s="95"/>
      <c r="E2263" s="12"/>
      <c r="F2263" s="103"/>
      <c r="G2263" s="11"/>
      <c r="H2263" s="247"/>
      <c r="I2263" s="11"/>
      <c r="J2263" s="11"/>
      <c r="K2263" s="11"/>
      <c r="L2263" s="11"/>
      <c r="M2263" s="3"/>
    </row>
    <row r="2264" spans="1:13" s="55" customFormat="1" x14ac:dyDescent="0.25">
      <c r="A2264" s="12"/>
      <c r="B2264" s="12"/>
      <c r="C2264" s="12"/>
      <c r="D2264" s="95"/>
      <c r="E2264" s="12"/>
      <c r="F2264" s="103"/>
      <c r="G2264" s="11"/>
      <c r="H2264" s="247"/>
      <c r="I2264" s="11"/>
      <c r="J2264" s="11"/>
      <c r="K2264" s="11"/>
      <c r="L2264" s="11"/>
      <c r="M2264" s="3"/>
    </row>
    <row r="2265" spans="1:13" s="55" customFormat="1" x14ac:dyDescent="0.25">
      <c r="A2265" s="12"/>
      <c r="B2265" s="12"/>
      <c r="C2265" s="12"/>
      <c r="D2265" s="95"/>
      <c r="E2265" s="12"/>
      <c r="F2265" s="103"/>
      <c r="G2265" s="11"/>
      <c r="H2265" s="247"/>
      <c r="I2265" s="11"/>
      <c r="J2265" s="11"/>
      <c r="K2265" s="11"/>
      <c r="L2265" s="11"/>
      <c r="M2265" s="3"/>
    </row>
    <row r="2266" spans="1:13" s="55" customFormat="1" x14ac:dyDescent="0.25">
      <c r="A2266" s="12"/>
      <c r="B2266" s="12"/>
      <c r="C2266" s="12"/>
      <c r="D2266" s="95"/>
      <c r="E2266" s="12"/>
      <c r="F2266" s="103"/>
      <c r="G2266" s="11"/>
      <c r="H2266" s="247"/>
      <c r="I2266" s="11"/>
      <c r="J2266" s="11"/>
      <c r="K2266" s="11"/>
      <c r="L2266" s="11"/>
      <c r="M2266" s="3"/>
    </row>
    <row r="2267" spans="1:13" s="55" customFormat="1" x14ac:dyDescent="0.25">
      <c r="A2267" s="12"/>
      <c r="B2267" s="12"/>
      <c r="C2267" s="12"/>
      <c r="D2267" s="95"/>
      <c r="E2267" s="12"/>
      <c r="F2267" s="103"/>
      <c r="G2267" s="11"/>
      <c r="H2267" s="247"/>
      <c r="I2267" s="11"/>
      <c r="J2267" s="11"/>
      <c r="K2267" s="11"/>
      <c r="L2267" s="11"/>
      <c r="M2267" s="3"/>
    </row>
    <row r="2268" spans="1:13" s="55" customFormat="1" x14ac:dyDescent="0.25">
      <c r="A2268" s="12"/>
      <c r="B2268" s="12"/>
      <c r="C2268" s="12"/>
      <c r="D2268" s="95"/>
      <c r="E2268" s="12"/>
      <c r="F2268" s="103"/>
      <c r="G2268" s="11"/>
      <c r="H2268" s="247"/>
      <c r="I2268" s="11"/>
      <c r="J2268" s="11"/>
      <c r="K2268" s="11"/>
      <c r="L2268" s="11"/>
      <c r="M2268" s="3"/>
    </row>
    <row r="2269" spans="1:13" s="55" customFormat="1" x14ac:dyDescent="0.25">
      <c r="A2269" s="12"/>
      <c r="B2269" s="12"/>
      <c r="C2269" s="12"/>
      <c r="D2269" s="95"/>
      <c r="E2269" s="12"/>
      <c r="F2269" s="103"/>
      <c r="G2269" s="11"/>
      <c r="H2269" s="247"/>
      <c r="I2269" s="11"/>
      <c r="J2269" s="11"/>
      <c r="K2269" s="11"/>
      <c r="L2269" s="11"/>
      <c r="M2269" s="3"/>
    </row>
    <row r="2270" spans="1:13" s="55" customFormat="1" x14ac:dyDescent="0.25">
      <c r="A2270" s="12"/>
      <c r="B2270" s="12"/>
      <c r="C2270" s="12"/>
      <c r="D2270" s="95"/>
      <c r="E2270" s="12"/>
      <c r="F2270" s="103"/>
      <c r="G2270" s="11"/>
      <c r="H2270" s="247"/>
      <c r="I2270" s="11"/>
      <c r="J2270" s="11"/>
      <c r="K2270" s="11"/>
      <c r="L2270" s="11"/>
      <c r="M2270" s="3"/>
    </row>
    <row r="2271" spans="1:13" s="55" customFormat="1" x14ac:dyDescent="0.25">
      <c r="A2271" s="12"/>
      <c r="B2271" s="12"/>
      <c r="C2271" s="12"/>
      <c r="D2271" s="95"/>
      <c r="E2271" s="12"/>
      <c r="F2271" s="103"/>
      <c r="G2271" s="11"/>
      <c r="H2271" s="247"/>
      <c r="I2271" s="11"/>
      <c r="J2271" s="11"/>
      <c r="K2271" s="11"/>
      <c r="L2271" s="11"/>
      <c r="M2271" s="3"/>
    </row>
    <row r="2272" spans="1:13" s="55" customFormat="1" x14ac:dyDescent="0.25">
      <c r="A2272" s="12"/>
      <c r="B2272" s="12"/>
      <c r="C2272" s="12"/>
      <c r="D2272" s="95"/>
      <c r="E2272" s="12"/>
      <c r="F2272" s="103"/>
      <c r="G2272" s="11"/>
      <c r="H2272" s="247"/>
      <c r="I2272" s="11"/>
      <c r="J2272" s="11"/>
      <c r="K2272" s="11"/>
      <c r="L2272" s="11"/>
      <c r="M2272" s="3"/>
    </row>
    <row r="2273" spans="1:13" s="55" customFormat="1" x14ac:dyDescent="0.25">
      <c r="A2273" s="12"/>
      <c r="B2273" s="12"/>
      <c r="C2273" s="12"/>
      <c r="D2273" s="95"/>
      <c r="E2273" s="12"/>
      <c r="F2273" s="103"/>
      <c r="G2273" s="11"/>
      <c r="H2273" s="247"/>
      <c r="I2273" s="11"/>
      <c r="J2273" s="11"/>
      <c r="K2273" s="11"/>
      <c r="L2273" s="11"/>
      <c r="M2273" s="3"/>
    </row>
    <row r="2274" spans="1:13" s="55" customFormat="1" x14ac:dyDescent="0.25">
      <c r="A2274" s="12"/>
      <c r="B2274" s="12"/>
      <c r="C2274" s="12"/>
      <c r="D2274" s="95"/>
      <c r="E2274" s="12"/>
      <c r="F2274" s="103"/>
      <c r="G2274" s="11"/>
      <c r="H2274" s="247"/>
      <c r="I2274" s="11"/>
      <c r="J2274" s="11"/>
      <c r="K2274" s="11"/>
      <c r="L2274" s="11"/>
      <c r="M2274" s="3"/>
    </row>
    <row r="2275" spans="1:13" s="55" customFormat="1" x14ac:dyDescent="0.25">
      <c r="A2275" s="12"/>
      <c r="B2275" s="12"/>
      <c r="C2275" s="12"/>
      <c r="D2275" s="95"/>
      <c r="E2275" s="12"/>
      <c r="F2275" s="103"/>
      <c r="G2275" s="11"/>
      <c r="H2275" s="247"/>
      <c r="I2275" s="11"/>
      <c r="J2275" s="11"/>
      <c r="K2275" s="11"/>
      <c r="L2275" s="11"/>
      <c r="M2275" s="3"/>
    </row>
    <row r="2276" spans="1:13" s="55" customFormat="1" x14ac:dyDescent="0.25">
      <c r="A2276" s="12"/>
      <c r="B2276" s="12"/>
      <c r="C2276" s="12"/>
      <c r="D2276" s="95"/>
      <c r="E2276" s="12"/>
      <c r="F2276" s="103"/>
      <c r="G2276" s="11"/>
      <c r="H2276" s="247"/>
      <c r="I2276" s="11"/>
      <c r="J2276" s="11"/>
      <c r="K2276" s="11"/>
      <c r="L2276" s="11"/>
      <c r="M2276" s="3"/>
    </row>
    <row r="2277" spans="1:13" s="55" customFormat="1" x14ac:dyDescent="0.25">
      <c r="A2277" s="12"/>
      <c r="B2277" s="12"/>
      <c r="C2277" s="12"/>
      <c r="D2277" s="95"/>
      <c r="E2277" s="12"/>
      <c r="F2277" s="103"/>
      <c r="G2277" s="11"/>
      <c r="H2277" s="247"/>
      <c r="I2277" s="11"/>
      <c r="J2277" s="11"/>
      <c r="K2277" s="11"/>
      <c r="L2277" s="11"/>
      <c r="M2277" s="3"/>
    </row>
    <row r="2278" spans="1:13" s="55" customFormat="1" x14ac:dyDescent="0.25">
      <c r="A2278" s="12"/>
      <c r="B2278" s="12"/>
      <c r="C2278" s="12"/>
      <c r="D2278" s="95"/>
      <c r="E2278" s="12"/>
      <c r="F2278" s="103"/>
      <c r="G2278" s="11"/>
      <c r="H2278" s="247"/>
      <c r="I2278" s="11"/>
      <c r="J2278" s="11"/>
      <c r="K2278" s="11"/>
      <c r="L2278" s="11"/>
      <c r="M2278" s="3"/>
    </row>
    <row r="2279" spans="1:13" s="55" customFormat="1" x14ac:dyDescent="0.25">
      <c r="A2279" s="12"/>
      <c r="B2279" s="12"/>
      <c r="C2279" s="12"/>
      <c r="D2279" s="95"/>
      <c r="E2279" s="12"/>
      <c r="F2279" s="103"/>
      <c r="G2279" s="11"/>
      <c r="H2279" s="247"/>
      <c r="I2279" s="11"/>
      <c r="J2279" s="11"/>
      <c r="K2279" s="11"/>
      <c r="L2279" s="11"/>
      <c r="M2279" s="3"/>
    </row>
    <row r="2280" spans="1:13" s="55" customFormat="1" x14ac:dyDescent="0.25">
      <c r="A2280" s="12"/>
      <c r="B2280" s="12"/>
      <c r="C2280" s="12"/>
      <c r="D2280" s="95"/>
      <c r="E2280" s="12"/>
      <c r="F2280" s="103"/>
      <c r="G2280" s="11"/>
      <c r="H2280" s="247"/>
      <c r="I2280" s="11"/>
      <c r="J2280" s="11"/>
      <c r="K2280" s="11"/>
      <c r="L2280" s="11"/>
      <c r="M2280" s="3"/>
    </row>
    <row r="2281" spans="1:13" s="55" customFormat="1" x14ac:dyDescent="0.25">
      <c r="A2281" s="12"/>
      <c r="B2281" s="12"/>
      <c r="C2281" s="12"/>
      <c r="D2281" s="95"/>
      <c r="E2281" s="12"/>
      <c r="F2281" s="103"/>
      <c r="G2281" s="11"/>
      <c r="H2281" s="247"/>
      <c r="I2281" s="11"/>
      <c r="J2281" s="11"/>
      <c r="K2281" s="11"/>
      <c r="L2281" s="11"/>
      <c r="M2281" s="3"/>
    </row>
    <row r="2282" spans="1:13" s="55" customFormat="1" x14ac:dyDescent="0.25">
      <c r="A2282" s="12"/>
      <c r="B2282" s="12"/>
      <c r="C2282" s="12"/>
      <c r="D2282" s="95"/>
      <c r="E2282" s="12"/>
      <c r="F2282" s="103"/>
      <c r="G2282" s="11"/>
      <c r="H2282" s="247"/>
      <c r="I2282" s="11"/>
      <c r="J2282" s="11"/>
      <c r="K2282" s="11"/>
      <c r="L2282" s="11"/>
      <c r="M2282" s="3"/>
    </row>
    <row r="2283" spans="1:13" s="55" customFormat="1" x14ac:dyDescent="0.25">
      <c r="A2283" s="12"/>
      <c r="B2283" s="12"/>
      <c r="C2283" s="12"/>
      <c r="D2283" s="95"/>
      <c r="E2283" s="12"/>
      <c r="F2283" s="103"/>
      <c r="G2283" s="11"/>
      <c r="H2283" s="247"/>
      <c r="I2283" s="11"/>
      <c r="J2283" s="11"/>
      <c r="K2283" s="11"/>
      <c r="L2283" s="11"/>
      <c r="M2283" s="3"/>
    </row>
    <row r="2284" spans="1:13" s="55" customFormat="1" x14ac:dyDescent="0.25">
      <c r="A2284" s="12"/>
      <c r="B2284" s="12"/>
      <c r="C2284" s="12"/>
      <c r="D2284" s="95"/>
      <c r="E2284" s="12"/>
      <c r="F2284" s="103"/>
      <c r="G2284" s="11"/>
      <c r="H2284" s="247"/>
      <c r="I2284" s="11"/>
      <c r="J2284" s="11"/>
      <c r="K2284" s="11"/>
      <c r="L2284" s="11"/>
      <c r="M2284" s="3"/>
    </row>
    <row r="2285" spans="1:13" s="55" customFormat="1" x14ac:dyDescent="0.25">
      <c r="A2285" s="12"/>
      <c r="B2285" s="12"/>
      <c r="C2285" s="12"/>
      <c r="D2285" s="95"/>
      <c r="E2285" s="12"/>
      <c r="F2285" s="103"/>
      <c r="G2285" s="11"/>
      <c r="H2285" s="247"/>
      <c r="I2285" s="11"/>
      <c r="J2285" s="11"/>
      <c r="K2285" s="11"/>
      <c r="L2285" s="11"/>
      <c r="M2285" s="3"/>
    </row>
    <row r="2286" spans="1:13" s="55" customFormat="1" x14ac:dyDescent="0.25">
      <c r="A2286" s="12"/>
      <c r="B2286" s="12"/>
      <c r="C2286" s="12"/>
      <c r="D2286" s="95"/>
      <c r="E2286" s="12"/>
      <c r="F2286" s="103"/>
      <c r="G2286" s="11"/>
      <c r="H2286" s="247"/>
      <c r="I2286" s="11"/>
      <c r="J2286" s="11"/>
      <c r="K2286" s="11"/>
      <c r="L2286" s="11"/>
      <c r="M2286" s="3"/>
    </row>
    <row r="2287" spans="1:13" s="55" customFormat="1" x14ac:dyDescent="0.25">
      <c r="A2287" s="12"/>
      <c r="B2287" s="12"/>
      <c r="C2287" s="12"/>
      <c r="D2287" s="95"/>
      <c r="E2287" s="12"/>
      <c r="F2287" s="103"/>
      <c r="G2287" s="11"/>
      <c r="H2287" s="247"/>
      <c r="I2287" s="11"/>
      <c r="J2287" s="11"/>
      <c r="K2287" s="11"/>
      <c r="L2287" s="11"/>
      <c r="M2287" s="3"/>
    </row>
    <row r="2288" spans="1:13" s="55" customFormat="1" x14ac:dyDescent="0.25">
      <c r="A2288" s="12"/>
      <c r="B2288" s="12"/>
      <c r="C2288" s="12"/>
      <c r="D2288" s="95"/>
      <c r="E2288" s="12"/>
      <c r="F2288" s="103"/>
      <c r="G2288" s="11"/>
      <c r="H2288" s="247"/>
      <c r="I2288" s="11"/>
      <c r="J2288" s="11"/>
      <c r="K2288" s="11"/>
      <c r="L2288" s="11"/>
      <c r="M2288" s="3"/>
    </row>
    <row r="2289" spans="1:13" s="55" customFormat="1" x14ac:dyDescent="0.25">
      <c r="A2289" s="12"/>
      <c r="B2289" s="12"/>
      <c r="C2289" s="12"/>
      <c r="D2289" s="95"/>
      <c r="E2289" s="12"/>
      <c r="F2289" s="103"/>
      <c r="G2289" s="11"/>
      <c r="H2289" s="247"/>
      <c r="I2289" s="11"/>
      <c r="J2289" s="11"/>
      <c r="K2289" s="11"/>
      <c r="L2289" s="11"/>
      <c r="M2289" s="3"/>
    </row>
    <row r="2290" spans="1:13" s="55" customFormat="1" x14ac:dyDescent="0.25">
      <c r="A2290" s="12"/>
      <c r="B2290" s="12"/>
      <c r="C2290" s="12"/>
      <c r="D2290" s="95"/>
      <c r="E2290" s="12"/>
      <c r="F2290" s="103"/>
      <c r="G2290" s="11"/>
      <c r="H2290" s="247"/>
      <c r="I2290" s="11"/>
      <c r="J2290" s="11"/>
      <c r="K2290" s="11"/>
      <c r="L2290" s="11"/>
      <c r="M2290" s="3"/>
    </row>
    <row r="2291" spans="1:13" s="55" customFormat="1" x14ac:dyDescent="0.25">
      <c r="A2291" s="12"/>
      <c r="B2291" s="12"/>
      <c r="C2291" s="12"/>
      <c r="D2291" s="95"/>
      <c r="E2291" s="12"/>
      <c r="F2291" s="103"/>
      <c r="G2291" s="11"/>
      <c r="H2291" s="247"/>
      <c r="I2291" s="11"/>
      <c r="J2291" s="11"/>
      <c r="K2291" s="11"/>
      <c r="L2291" s="11"/>
      <c r="M2291" s="3"/>
    </row>
    <row r="2292" spans="1:13" s="55" customFormat="1" x14ac:dyDescent="0.25">
      <c r="A2292" s="12"/>
      <c r="B2292" s="12"/>
      <c r="C2292" s="12"/>
      <c r="D2292" s="95"/>
      <c r="E2292" s="12"/>
      <c r="F2292" s="103"/>
      <c r="G2292" s="11"/>
      <c r="H2292" s="247"/>
      <c r="I2292" s="11"/>
      <c r="J2292" s="11"/>
      <c r="K2292" s="11"/>
      <c r="L2292" s="11"/>
      <c r="M2292" s="3"/>
    </row>
    <row r="2293" spans="1:13" s="55" customFormat="1" x14ac:dyDescent="0.25">
      <c r="A2293" s="12"/>
      <c r="B2293" s="12"/>
      <c r="C2293" s="12"/>
      <c r="D2293" s="95"/>
      <c r="E2293" s="12"/>
      <c r="F2293" s="103"/>
      <c r="G2293" s="11"/>
      <c r="H2293" s="247"/>
      <c r="I2293" s="11"/>
      <c r="J2293" s="11"/>
      <c r="K2293" s="11"/>
      <c r="L2293" s="11"/>
      <c r="M2293" s="3"/>
    </row>
    <row r="2294" spans="1:13" s="55" customFormat="1" x14ac:dyDescent="0.25">
      <c r="A2294" s="12"/>
      <c r="B2294" s="12"/>
      <c r="C2294" s="12"/>
      <c r="D2294" s="95"/>
      <c r="E2294" s="12"/>
      <c r="F2294" s="103"/>
      <c r="G2294" s="11"/>
      <c r="H2294" s="247"/>
      <c r="I2294" s="11"/>
      <c r="J2294" s="11"/>
      <c r="K2294" s="11"/>
      <c r="L2294" s="11"/>
      <c r="M2294" s="3"/>
    </row>
    <row r="2295" spans="1:13" s="55" customFormat="1" x14ac:dyDescent="0.25">
      <c r="A2295" s="12"/>
      <c r="B2295" s="12"/>
      <c r="C2295" s="12"/>
      <c r="D2295" s="95"/>
      <c r="E2295" s="12"/>
      <c r="F2295" s="103"/>
      <c r="G2295" s="11"/>
      <c r="H2295" s="247"/>
      <c r="I2295" s="11"/>
      <c r="J2295" s="11"/>
      <c r="K2295" s="11"/>
      <c r="L2295" s="11"/>
      <c r="M2295" s="3"/>
    </row>
    <row r="2296" spans="1:13" s="55" customFormat="1" x14ac:dyDescent="0.25">
      <c r="A2296" s="12"/>
      <c r="B2296" s="12"/>
      <c r="C2296" s="12"/>
      <c r="D2296" s="95"/>
      <c r="E2296" s="12"/>
      <c r="F2296" s="103"/>
      <c r="G2296" s="11"/>
      <c r="H2296" s="247"/>
      <c r="I2296" s="11"/>
      <c r="J2296" s="11"/>
      <c r="K2296" s="11"/>
      <c r="L2296" s="11"/>
      <c r="M2296" s="3"/>
    </row>
    <row r="2297" spans="1:13" s="55" customFormat="1" x14ac:dyDescent="0.25">
      <c r="A2297" s="12"/>
      <c r="B2297" s="12"/>
      <c r="C2297" s="12"/>
      <c r="D2297" s="95"/>
      <c r="E2297" s="12"/>
      <c r="F2297" s="103"/>
      <c r="G2297" s="11"/>
      <c r="H2297" s="247"/>
      <c r="I2297" s="11"/>
      <c r="J2297" s="11"/>
      <c r="K2297" s="11"/>
      <c r="L2297" s="11"/>
      <c r="M2297" s="3"/>
    </row>
    <row r="2298" spans="1:13" s="55" customFormat="1" x14ac:dyDescent="0.25">
      <c r="A2298" s="12"/>
      <c r="B2298" s="12"/>
      <c r="C2298" s="12"/>
      <c r="D2298" s="95"/>
      <c r="E2298" s="12"/>
      <c r="F2298" s="103"/>
      <c r="G2298" s="11"/>
      <c r="H2298" s="247"/>
      <c r="I2298" s="11"/>
      <c r="J2298" s="11"/>
      <c r="K2298" s="11"/>
      <c r="L2298" s="11"/>
      <c r="M2298" s="3"/>
    </row>
    <row r="2299" spans="1:13" s="55" customFormat="1" x14ac:dyDescent="0.25">
      <c r="A2299" s="12"/>
      <c r="B2299" s="12"/>
      <c r="C2299" s="12"/>
      <c r="D2299" s="95"/>
      <c r="E2299" s="12"/>
      <c r="F2299" s="103"/>
      <c r="G2299" s="11"/>
      <c r="H2299" s="247"/>
      <c r="I2299" s="11"/>
      <c r="J2299" s="11"/>
      <c r="K2299" s="11"/>
      <c r="L2299" s="11"/>
      <c r="M2299" s="3"/>
    </row>
    <row r="2300" spans="1:13" s="55" customFormat="1" x14ac:dyDescent="0.25">
      <c r="A2300" s="12"/>
      <c r="B2300" s="12"/>
      <c r="C2300" s="12"/>
      <c r="D2300" s="95"/>
      <c r="E2300" s="12"/>
      <c r="F2300" s="103"/>
      <c r="G2300" s="11"/>
      <c r="H2300" s="247"/>
      <c r="I2300" s="11"/>
      <c r="J2300" s="11"/>
      <c r="K2300" s="11"/>
      <c r="L2300" s="11"/>
      <c r="M2300" s="3"/>
    </row>
    <row r="2301" spans="1:13" s="55" customFormat="1" x14ac:dyDescent="0.25">
      <c r="A2301" s="12"/>
      <c r="B2301" s="12"/>
      <c r="C2301" s="12"/>
      <c r="D2301" s="95"/>
      <c r="E2301" s="12"/>
      <c r="F2301" s="103"/>
      <c r="G2301" s="11"/>
      <c r="H2301" s="247"/>
      <c r="I2301" s="11"/>
      <c r="J2301" s="11"/>
      <c r="K2301" s="11"/>
      <c r="L2301" s="11"/>
      <c r="M2301" s="3"/>
    </row>
    <row r="2302" spans="1:13" s="55" customFormat="1" x14ac:dyDescent="0.25">
      <c r="A2302" s="12"/>
      <c r="B2302" s="12"/>
      <c r="C2302" s="12"/>
      <c r="D2302" s="95"/>
      <c r="E2302" s="12"/>
      <c r="F2302" s="103"/>
      <c r="G2302" s="11"/>
      <c r="H2302" s="247"/>
      <c r="I2302" s="11"/>
      <c r="J2302" s="11"/>
      <c r="K2302" s="11"/>
      <c r="L2302" s="11"/>
      <c r="M2302" s="3"/>
    </row>
    <row r="2303" spans="1:13" s="55" customFormat="1" x14ac:dyDescent="0.25">
      <c r="A2303" s="12"/>
      <c r="B2303" s="12"/>
      <c r="C2303" s="12"/>
      <c r="D2303" s="95"/>
      <c r="E2303" s="12"/>
      <c r="F2303" s="103"/>
      <c r="G2303" s="11"/>
      <c r="H2303" s="247"/>
      <c r="I2303" s="11"/>
      <c r="J2303" s="11"/>
      <c r="K2303" s="11"/>
      <c r="L2303" s="11"/>
      <c r="M2303" s="3"/>
    </row>
    <row r="2304" spans="1:13" s="55" customFormat="1" x14ac:dyDescent="0.25">
      <c r="A2304" s="12"/>
      <c r="B2304" s="12"/>
      <c r="C2304" s="12"/>
      <c r="D2304" s="95"/>
      <c r="E2304" s="12"/>
      <c r="F2304" s="103"/>
      <c r="G2304" s="11"/>
      <c r="H2304" s="247"/>
      <c r="I2304" s="11"/>
      <c r="J2304" s="11"/>
      <c r="K2304" s="11"/>
      <c r="L2304" s="11"/>
      <c r="M2304" s="3"/>
    </row>
    <row r="2305" spans="1:13" s="55" customFormat="1" x14ac:dyDescent="0.25">
      <c r="A2305" s="12"/>
      <c r="B2305" s="12"/>
      <c r="C2305" s="12"/>
      <c r="D2305" s="95"/>
      <c r="E2305" s="12"/>
      <c r="F2305" s="103"/>
      <c r="G2305" s="11"/>
      <c r="H2305" s="247"/>
      <c r="I2305" s="11"/>
      <c r="J2305" s="11"/>
      <c r="K2305" s="11"/>
      <c r="L2305" s="11"/>
      <c r="M2305" s="3"/>
    </row>
    <row r="2306" spans="1:13" s="55" customFormat="1" x14ac:dyDescent="0.25">
      <c r="A2306" s="12"/>
      <c r="B2306" s="12"/>
      <c r="C2306" s="12"/>
      <c r="D2306" s="95"/>
      <c r="E2306" s="12"/>
      <c r="F2306" s="103"/>
      <c r="G2306" s="11"/>
      <c r="H2306" s="247"/>
      <c r="I2306" s="11"/>
      <c r="J2306" s="11"/>
      <c r="K2306" s="11"/>
      <c r="L2306" s="11"/>
      <c r="M2306" s="3"/>
    </row>
    <row r="2307" spans="1:13" s="55" customFormat="1" x14ac:dyDescent="0.25">
      <c r="A2307" s="12"/>
      <c r="B2307" s="12"/>
      <c r="C2307" s="12"/>
      <c r="D2307" s="95"/>
      <c r="E2307" s="12"/>
      <c r="F2307" s="103"/>
      <c r="G2307" s="11"/>
      <c r="H2307" s="247"/>
      <c r="I2307" s="11"/>
      <c r="J2307" s="11"/>
      <c r="K2307" s="11"/>
      <c r="L2307" s="11"/>
      <c r="M2307" s="3"/>
    </row>
    <row r="2308" spans="1:13" s="55" customFormat="1" x14ac:dyDescent="0.25">
      <c r="A2308" s="12"/>
      <c r="B2308" s="12"/>
      <c r="C2308" s="12"/>
      <c r="D2308" s="95"/>
      <c r="E2308" s="12"/>
      <c r="F2308" s="103"/>
      <c r="G2308" s="11"/>
      <c r="H2308" s="247"/>
      <c r="I2308" s="11"/>
      <c r="J2308" s="11"/>
      <c r="K2308" s="11"/>
      <c r="L2308" s="11"/>
      <c r="M2308" s="3"/>
    </row>
    <row r="2309" spans="1:13" s="55" customFormat="1" x14ac:dyDescent="0.25">
      <c r="A2309" s="12"/>
      <c r="B2309" s="12"/>
      <c r="C2309" s="12"/>
      <c r="D2309" s="95"/>
      <c r="E2309" s="12"/>
      <c r="F2309" s="103"/>
      <c r="G2309" s="11"/>
      <c r="H2309" s="247"/>
      <c r="I2309" s="11"/>
      <c r="J2309" s="11"/>
      <c r="K2309" s="11"/>
      <c r="L2309" s="11"/>
      <c r="M2309" s="3"/>
    </row>
    <row r="2310" spans="1:13" s="55" customFormat="1" x14ac:dyDescent="0.25">
      <c r="A2310" s="12"/>
      <c r="B2310" s="12"/>
      <c r="C2310" s="12"/>
      <c r="D2310" s="95"/>
      <c r="E2310" s="12"/>
      <c r="F2310" s="103"/>
      <c r="G2310" s="11"/>
      <c r="H2310" s="247"/>
      <c r="I2310" s="11"/>
      <c r="J2310" s="11"/>
      <c r="K2310" s="11"/>
      <c r="L2310" s="11"/>
      <c r="M2310" s="3"/>
    </row>
    <row r="2311" spans="1:13" s="55" customFormat="1" x14ac:dyDescent="0.25">
      <c r="A2311" s="12"/>
      <c r="B2311" s="12"/>
      <c r="C2311" s="12"/>
      <c r="D2311" s="95"/>
      <c r="E2311" s="12"/>
      <c r="F2311" s="103"/>
      <c r="G2311" s="11"/>
      <c r="H2311" s="247"/>
      <c r="I2311" s="11"/>
      <c r="J2311" s="11"/>
      <c r="K2311" s="11"/>
      <c r="L2311" s="11"/>
      <c r="M2311" s="3"/>
    </row>
    <row r="2312" spans="1:13" s="55" customFormat="1" x14ac:dyDescent="0.25">
      <c r="A2312" s="12"/>
      <c r="B2312" s="12"/>
      <c r="C2312" s="12"/>
      <c r="D2312" s="95"/>
      <c r="E2312" s="12"/>
      <c r="F2312" s="103"/>
      <c r="G2312" s="11"/>
      <c r="H2312" s="247"/>
      <c r="I2312" s="11"/>
      <c r="J2312" s="11"/>
      <c r="K2312" s="11"/>
      <c r="L2312" s="11"/>
      <c r="M2312" s="3"/>
    </row>
    <row r="2313" spans="1:13" s="55" customFormat="1" x14ac:dyDescent="0.25">
      <c r="A2313" s="12"/>
      <c r="B2313" s="12"/>
      <c r="C2313" s="12"/>
      <c r="D2313" s="95"/>
      <c r="E2313" s="12"/>
      <c r="F2313" s="103"/>
      <c r="G2313" s="11"/>
      <c r="H2313" s="247"/>
      <c r="I2313" s="11"/>
      <c r="J2313" s="11"/>
      <c r="K2313" s="11"/>
      <c r="L2313" s="11"/>
      <c r="M2313" s="3"/>
    </row>
    <row r="2314" spans="1:13" s="55" customFormat="1" x14ac:dyDescent="0.25">
      <c r="A2314" s="12"/>
      <c r="B2314" s="12"/>
      <c r="C2314" s="12"/>
      <c r="D2314" s="95"/>
      <c r="E2314" s="12"/>
      <c r="F2314" s="103"/>
      <c r="G2314" s="11"/>
      <c r="H2314" s="247"/>
      <c r="I2314" s="11"/>
      <c r="J2314" s="11"/>
      <c r="K2314" s="11"/>
      <c r="L2314" s="11"/>
      <c r="M2314" s="3"/>
    </row>
    <row r="2315" spans="1:13" s="55" customFormat="1" x14ac:dyDescent="0.25">
      <c r="A2315" s="12"/>
      <c r="B2315" s="12"/>
      <c r="C2315" s="12"/>
      <c r="D2315" s="95"/>
      <c r="E2315" s="12"/>
      <c r="F2315" s="103"/>
      <c r="G2315" s="11"/>
      <c r="H2315" s="247"/>
      <c r="I2315" s="11"/>
      <c r="J2315" s="11"/>
      <c r="K2315" s="11"/>
      <c r="L2315" s="11"/>
      <c r="M2315" s="3"/>
    </row>
    <row r="2316" spans="1:13" s="55" customFormat="1" x14ac:dyDescent="0.25">
      <c r="A2316" s="12"/>
      <c r="B2316" s="12"/>
      <c r="C2316" s="12"/>
      <c r="D2316" s="95"/>
      <c r="E2316" s="12"/>
      <c r="F2316" s="103"/>
      <c r="G2316" s="11"/>
      <c r="H2316" s="247"/>
      <c r="I2316" s="11"/>
      <c r="J2316" s="11"/>
      <c r="K2316" s="11"/>
      <c r="L2316" s="11"/>
      <c r="M2316" s="3"/>
    </row>
    <row r="2317" spans="1:13" s="55" customFormat="1" x14ac:dyDescent="0.25">
      <c r="A2317" s="12"/>
      <c r="B2317" s="12"/>
      <c r="C2317" s="12"/>
      <c r="D2317" s="95"/>
      <c r="E2317" s="12"/>
      <c r="F2317" s="103"/>
      <c r="G2317" s="11"/>
      <c r="H2317" s="247"/>
      <c r="I2317" s="11"/>
      <c r="J2317" s="11"/>
      <c r="K2317" s="11"/>
      <c r="L2317" s="11"/>
      <c r="M2317" s="3"/>
    </row>
    <row r="2318" spans="1:13" s="55" customFormat="1" x14ac:dyDescent="0.25">
      <c r="A2318" s="12"/>
      <c r="B2318" s="12"/>
      <c r="C2318" s="12"/>
      <c r="D2318" s="95"/>
      <c r="E2318" s="12"/>
      <c r="F2318" s="103"/>
      <c r="G2318" s="11"/>
      <c r="H2318" s="247"/>
      <c r="I2318" s="11"/>
      <c r="J2318" s="11"/>
      <c r="K2318" s="11"/>
      <c r="L2318" s="11"/>
      <c r="M2318" s="3"/>
    </row>
    <row r="2319" spans="1:13" s="55" customFormat="1" x14ac:dyDescent="0.25">
      <c r="A2319" s="12"/>
      <c r="B2319" s="12"/>
      <c r="C2319" s="12"/>
      <c r="D2319" s="95"/>
      <c r="E2319" s="12"/>
      <c r="F2319" s="103"/>
      <c r="G2319" s="11"/>
      <c r="H2319" s="247"/>
      <c r="I2319" s="11"/>
      <c r="J2319" s="11"/>
      <c r="K2319" s="11"/>
      <c r="L2319" s="11"/>
      <c r="M2319" s="3"/>
    </row>
    <row r="2320" spans="1:13" s="55" customFormat="1" x14ac:dyDescent="0.25">
      <c r="A2320" s="12"/>
      <c r="B2320" s="12"/>
      <c r="C2320" s="12"/>
      <c r="D2320" s="95"/>
      <c r="E2320" s="12"/>
      <c r="F2320" s="103"/>
      <c r="G2320" s="11"/>
      <c r="H2320" s="247"/>
      <c r="I2320" s="11"/>
      <c r="J2320" s="11"/>
      <c r="K2320" s="11"/>
      <c r="L2320" s="11"/>
      <c r="M2320" s="3"/>
    </row>
    <row r="2321" spans="1:13" s="55" customFormat="1" x14ac:dyDescent="0.25">
      <c r="A2321" s="12"/>
      <c r="B2321" s="12"/>
      <c r="C2321" s="12"/>
      <c r="D2321" s="95"/>
      <c r="E2321" s="12"/>
      <c r="F2321" s="103"/>
      <c r="G2321" s="11"/>
      <c r="H2321" s="247"/>
      <c r="I2321" s="11"/>
      <c r="J2321" s="11"/>
      <c r="K2321" s="11"/>
      <c r="L2321" s="11"/>
      <c r="M2321" s="3"/>
    </row>
    <row r="2322" spans="1:13" s="55" customFormat="1" x14ac:dyDescent="0.25">
      <c r="A2322" s="12"/>
      <c r="B2322" s="12"/>
      <c r="C2322" s="12"/>
      <c r="D2322" s="95"/>
      <c r="E2322" s="12"/>
      <c r="F2322" s="103"/>
      <c r="G2322" s="11"/>
      <c r="H2322" s="247"/>
      <c r="I2322" s="11"/>
      <c r="J2322" s="11"/>
      <c r="K2322" s="11"/>
      <c r="L2322" s="11"/>
      <c r="M2322" s="3"/>
    </row>
    <row r="2323" spans="1:13" s="55" customFormat="1" x14ac:dyDescent="0.25">
      <c r="A2323" s="12"/>
      <c r="B2323" s="12"/>
      <c r="C2323" s="12"/>
      <c r="D2323" s="95"/>
      <c r="E2323" s="12"/>
      <c r="F2323" s="103"/>
      <c r="G2323" s="11"/>
      <c r="H2323" s="247"/>
      <c r="I2323" s="11"/>
      <c r="J2323" s="11"/>
      <c r="K2323" s="11"/>
      <c r="L2323" s="11"/>
      <c r="M2323" s="3"/>
    </row>
    <row r="2324" spans="1:13" s="55" customFormat="1" x14ac:dyDescent="0.25">
      <c r="A2324" s="12"/>
      <c r="B2324" s="12"/>
      <c r="C2324" s="12"/>
      <c r="D2324" s="95"/>
      <c r="E2324" s="12"/>
      <c r="F2324" s="103"/>
      <c r="G2324" s="11"/>
      <c r="H2324" s="247"/>
      <c r="I2324" s="11"/>
      <c r="J2324" s="11"/>
      <c r="K2324" s="11"/>
      <c r="L2324" s="11"/>
      <c r="M2324" s="3"/>
    </row>
    <row r="2325" spans="1:13" s="55" customFormat="1" x14ac:dyDescent="0.25">
      <c r="A2325" s="12"/>
      <c r="B2325" s="12"/>
      <c r="C2325" s="12"/>
      <c r="D2325" s="95"/>
      <c r="E2325" s="12"/>
      <c r="F2325" s="103"/>
      <c r="G2325" s="11"/>
      <c r="H2325" s="247"/>
      <c r="I2325" s="11"/>
      <c r="J2325" s="11"/>
      <c r="K2325" s="11"/>
      <c r="L2325" s="11"/>
      <c r="M2325" s="3"/>
    </row>
    <row r="2326" spans="1:13" s="55" customFormat="1" x14ac:dyDescent="0.25">
      <c r="A2326" s="12"/>
      <c r="B2326" s="12"/>
      <c r="C2326" s="12"/>
      <c r="D2326" s="95"/>
      <c r="E2326" s="12"/>
      <c r="F2326" s="103"/>
      <c r="G2326" s="11"/>
      <c r="H2326" s="247"/>
      <c r="I2326" s="11"/>
      <c r="J2326" s="11"/>
      <c r="K2326" s="11"/>
      <c r="L2326" s="11"/>
      <c r="M2326" s="3"/>
    </row>
    <row r="2327" spans="1:13" s="55" customFormat="1" x14ac:dyDescent="0.25">
      <c r="A2327" s="12"/>
      <c r="B2327" s="12"/>
      <c r="C2327" s="12"/>
      <c r="D2327" s="95"/>
      <c r="E2327" s="12"/>
      <c r="F2327" s="103"/>
      <c r="G2327" s="11"/>
      <c r="H2327" s="247"/>
      <c r="I2327" s="11"/>
      <c r="J2327" s="11"/>
      <c r="K2327" s="11"/>
      <c r="L2327" s="11"/>
      <c r="M2327" s="3"/>
    </row>
    <row r="2328" spans="1:13" s="55" customFormat="1" x14ac:dyDescent="0.25">
      <c r="A2328" s="12"/>
      <c r="B2328" s="12"/>
      <c r="C2328" s="12"/>
      <c r="D2328" s="95"/>
      <c r="E2328" s="12"/>
      <c r="F2328" s="103"/>
      <c r="G2328" s="11"/>
      <c r="H2328" s="247"/>
      <c r="I2328" s="11"/>
      <c r="J2328" s="11"/>
      <c r="K2328" s="11"/>
      <c r="L2328" s="11"/>
      <c r="M2328" s="3"/>
    </row>
    <row r="2329" spans="1:13" s="55" customFormat="1" x14ac:dyDescent="0.25">
      <c r="A2329" s="12"/>
      <c r="B2329" s="12"/>
      <c r="C2329" s="12"/>
      <c r="D2329" s="95"/>
      <c r="E2329" s="12"/>
      <c r="F2329" s="103"/>
      <c r="G2329" s="11"/>
      <c r="H2329" s="247"/>
      <c r="I2329" s="11"/>
      <c r="J2329" s="11"/>
      <c r="K2329" s="11"/>
      <c r="L2329" s="11"/>
      <c r="M2329" s="3"/>
    </row>
    <row r="2330" spans="1:13" s="55" customFormat="1" x14ac:dyDescent="0.25">
      <c r="A2330" s="12"/>
      <c r="B2330" s="12"/>
      <c r="C2330" s="12"/>
      <c r="D2330" s="95"/>
      <c r="E2330" s="12"/>
      <c r="F2330" s="103"/>
      <c r="G2330" s="11"/>
      <c r="H2330" s="247"/>
      <c r="I2330" s="11"/>
      <c r="J2330" s="11"/>
      <c r="K2330" s="11"/>
      <c r="L2330" s="11"/>
      <c r="M2330" s="3"/>
    </row>
    <row r="2331" spans="1:13" s="55" customFormat="1" x14ac:dyDescent="0.25">
      <c r="A2331" s="12"/>
      <c r="B2331" s="12"/>
      <c r="C2331" s="12"/>
      <c r="D2331" s="95"/>
      <c r="E2331" s="12"/>
      <c r="F2331" s="103"/>
      <c r="G2331" s="11"/>
      <c r="H2331" s="247"/>
      <c r="I2331" s="11"/>
      <c r="J2331" s="11"/>
      <c r="K2331" s="11"/>
      <c r="L2331" s="11"/>
      <c r="M2331" s="3"/>
    </row>
    <row r="2332" spans="1:13" s="55" customFormat="1" x14ac:dyDescent="0.25">
      <c r="A2332" s="12"/>
      <c r="B2332" s="12"/>
      <c r="C2332" s="12"/>
      <c r="D2332" s="95"/>
      <c r="E2332" s="12"/>
      <c r="F2332" s="103"/>
      <c r="G2332" s="11"/>
      <c r="H2332" s="247"/>
      <c r="I2332" s="11"/>
      <c r="J2332" s="11"/>
      <c r="K2332" s="11"/>
      <c r="L2332" s="11"/>
      <c r="M2332" s="3"/>
    </row>
    <row r="2333" spans="1:13" s="55" customFormat="1" x14ac:dyDescent="0.25">
      <c r="A2333" s="12"/>
      <c r="B2333" s="12"/>
      <c r="C2333" s="12"/>
      <c r="D2333" s="95"/>
      <c r="E2333" s="12"/>
      <c r="F2333" s="103"/>
      <c r="G2333" s="11"/>
      <c r="H2333" s="247"/>
      <c r="I2333" s="11"/>
      <c r="J2333" s="11"/>
      <c r="K2333" s="11"/>
      <c r="L2333" s="11"/>
      <c r="M2333" s="3"/>
    </row>
    <row r="2334" spans="1:13" s="55" customFormat="1" x14ac:dyDescent="0.25">
      <c r="A2334" s="12"/>
      <c r="B2334" s="12"/>
      <c r="C2334" s="12"/>
      <c r="D2334" s="95"/>
      <c r="E2334" s="12"/>
      <c r="F2334" s="103"/>
      <c r="G2334" s="11"/>
      <c r="H2334" s="247"/>
      <c r="I2334" s="11"/>
      <c r="J2334" s="11"/>
      <c r="K2334" s="11"/>
      <c r="L2334" s="11"/>
      <c r="M2334" s="3"/>
    </row>
    <row r="2335" spans="1:13" s="55" customFormat="1" x14ac:dyDescent="0.25">
      <c r="A2335" s="12"/>
      <c r="B2335" s="12"/>
      <c r="C2335" s="12"/>
      <c r="D2335" s="95"/>
      <c r="E2335" s="12"/>
      <c r="F2335" s="103"/>
      <c r="G2335" s="11"/>
      <c r="H2335" s="247"/>
      <c r="I2335" s="11"/>
      <c r="J2335" s="11"/>
      <c r="K2335" s="11"/>
      <c r="L2335" s="11"/>
      <c r="M2335" s="3"/>
    </row>
    <row r="2336" spans="1:13" s="55" customFormat="1" x14ac:dyDescent="0.25">
      <c r="A2336" s="12"/>
      <c r="B2336" s="12"/>
      <c r="C2336" s="12"/>
      <c r="D2336" s="95"/>
      <c r="E2336" s="12"/>
      <c r="F2336" s="103"/>
      <c r="G2336" s="11"/>
      <c r="H2336" s="247"/>
      <c r="I2336" s="11"/>
      <c r="J2336" s="11"/>
      <c r="K2336" s="11"/>
      <c r="L2336" s="11"/>
      <c r="M2336" s="3"/>
    </row>
    <row r="2337" spans="1:13" s="55" customFormat="1" x14ac:dyDescent="0.25">
      <c r="A2337" s="12"/>
      <c r="B2337" s="12"/>
      <c r="C2337" s="12"/>
      <c r="D2337" s="95"/>
      <c r="E2337" s="12"/>
      <c r="F2337" s="103"/>
      <c r="G2337" s="11"/>
      <c r="H2337" s="247"/>
      <c r="I2337" s="11"/>
      <c r="J2337" s="11"/>
      <c r="K2337" s="11"/>
      <c r="L2337" s="11"/>
      <c r="M2337" s="3"/>
    </row>
    <row r="2338" spans="1:13" s="55" customFormat="1" x14ac:dyDescent="0.25">
      <c r="A2338" s="12"/>
      <c r="B2338" s="12"/>
      <c r="C2338" s="12"/>
      <c r="D2338" s="95"/>
      <c r="E2338" s="12"/>
      <c r="F2338" s="103"/>
      <c r="G2338" s="11"/>
      <c r="H2338" s="247"/>
      <c r="I2338" s="11"/>
      <c r="J2338" s="11"/>
      <c r="K2338" s="11"/>
      <c r="L2338" s="11"/>
      <c r="M2338" s="3"/>
    </row>
    <row r="2339" spans="1:13" s="55" customFormat="1" x14ac:dyDescent="0.25">
      <c r="A2339" s="12"/>
      <c r="B2339" s="12"/>
      <c r="C2339" s="12"/>
      <c r="D2339" s="95"/>
      <c r="E2339" s="12"/>
      <c r="F2339" s="103"/>
      <c r="G2339" s="11"/>
      <c r="H2339" s="247"/>
      <c r="I2339" s="11"/>
      <c r="J2339" s="11"/>
      <c r="K2339" s="11"/>
      <c r="L2339" s="11"/>
      <c r="M2339" s="3"/>
    </row>
    <row r="2340" spans="1:13" s="55" customFormat="1" x14ac:dyDescent="0.25">
      <c r="A2340" s="12"/>
      <c r="B2340" s="12"/>
      <c r="C2340" s="12"/>
      <c r="D2340" s="95"/>
      <c r="E2340" s="12"/>
      <c r="F2340" s="103"/>
      <c r="G2340" s="11"/>
      <c r="H2340" s="247"/>
      <c r="I2340" s="11"/>
      <c r="J2340" s="11"/>
      <c r="K2340" s="11"/>
      <c r="L2340" s="11"/>
      <c r="M2340" s="3"/>
    </row>
    <row r="2341" spans="1:13" s="55" customFormat="1" x14ac:dyDescent="0.25">
      <c r="A2341" s="12"/>
      <c r="B2341" s="12"/>
      <c r="C2341" s="12"/>
      <c r="D2341" s="95"/>
      <c r="E2341" s="12"/>
      <c r="F2341" s="103"/>
      <c r="G2341" s="11"/>
      <c r="H2341" s="247"/>
      <c r="I2341" s="11"/>
      <c r="J2341" s="11"/>
      <c r="K2341" s="11"/>
      <c r="L2341" s="11"/>
      <c r="M2341" s="3"/>
    </row>
    <row r="2342" spans="1:13" s="55" customFormat="1" x14ac:dyDescent="0.25">
      <c r="A2342" s="12"/>
      <c r="B2342" s="12"/>
      <c r="C2342" s="12"/>
      <c r="D2342" s="95"/>
      <c r="E2342" s="12"/>
      <c r="F2342" s="103"/>
      <c r="G2342" s="11"/>
      <c r="H2342" s="247"/>
      <c r="I2342" s="11"/>
      <c r="J2342" s="11"/>
      <c r="K2342" s="11"/>
      <c r="L2342" s="11"/>
      <c r="M2342" s="3"/>
    </row>
    <row r="2343" spans="1:13" s="55" customFormat="1" x14ac:dyDescent="0.25">
      <c r="A2343" s="12"/>
      <c r="B2343" s="12"/>
      <c r="C2343" s="12"/>
      <c r="D2343" s="95"/>
      <c r="E2343" s="12"/>
      <c r="F2343" s="103"/>
      <c r="G2343" s="11"/>
      <c r="H2343" s="247"/>
      <c r="I2343" s="11"/>
      <c r="J2343" s="11"/>
      <c r="K2343" s="11"/>
      <c r="L2343" s="11"/>
      <c r="M2343" s="3"/>
    </row>
    <row r="2344" spans="1:13" s="55" customFormat="1" x14ac:dyDescent="0.25">
      <c r="A2344" s="12"/>
      <c r="B2344" s="12"/>
      <c r="C2344" s="12"/>
      <c r="D2344" s="95"/>
      <c r="E2344" s="12"/>
      <c r="F2344" s="103"/>
      <c r="G2344" s="11"/>
      <c r="H2344" s="247"/>
      <c r="I2344" s="11"/>
      <c r="J2344" s="11"/>
      <c r="K2344" s="11"/>
      <c r="L2344" s="11"/>
      <c r="M2344" s="3"/>
    </row>
    <row r="2345" spans="1:13" s="55" customFormat="1" x14ac:dyDescent="0.25">
      <c r="A2345" s="12"/>
      <c r="B2345" s="12"/>
      <c r="C2345" s="12"/>
      <c r="D2345" s="95"/>
      <c r="E2345" s="12"/>
      <c r="F2345" s="103"/>
      <c r="G2345" s="11"/>
      <c r="H2345" s="247"/>
      <c r="I2345" s="11"/>
      <c r="J2345" s="11"/>
      <c r="K2345" s="11"/>
      <c r="L2345" s="11"/>
      <c r="M2345" s="3"/>
    </row>
    <row r="2346" spans="1:13" s="55" customFormat="1" x14ac:dyDescent="0.25">
      <c r="A2346" s="12"/>
      <c r="B2346" s="12"/>
      <c r="C2346" s="12"/>
      <c r="D2346" s="95"/>
      <c r="E2346" s="12"/>
      <c r="F2346" s="103"/>
      <c r="G2346" s="11"/>
      <c r="H2346" s="247"/>
      <c r="I2346" s="11"/>
      <c r="J2346" s="11"/>
      <c r="K2346" s="11"/>
      <c r="L2346" s="11"/>
      <c r="M2346" s="3"/>
    </row>
    <row r="2347" spans="1:13" s="55" customFormat="1" x14ac:dyDescent="0.25">
      <c r="A2347" s="12"/>
      <c r="B2347" s="12"/>
      <c r="C2347" s="12"/>
      <c r="D2347" s="95"/>
      <c r="E2347" s="12"/>
      <c r="F2347" s="103"/>
      <c r="G2347" s="11"/>
      <c r="H2347" s="247"/>
      <c r="I2347" s="11"/>
      <c r="J2347" s="11"/>
      <c r="K2347" s="11"/>
      <c r="L2347" s="11"/>
      <c r="M2347" s="3"/>
    </row>
    <row r="2348" spans="1:13" s="55" customFormat="1" x14ac:dyDescent="0.25">
      <c r="A2348" s="12"/>
      <c r="B2348" s="12"/>
      <c r="C2348" s="12"/>
      <c r="D2348" s="95"/>
      <c r="E2348" s="12"/>
      <c r="F2348" s="103"/>
      <c r="G2348" s="11"/>
      <c r="H2348" s="247"/>
      <c r="I2348" s="11"/>
      <c r="J2348" s="11"/>
      <c r="K2348" s="11"/>
      <c r="L2348" s="11"/>
      <c r="M2348" s="3"/>
    </row>
    <row r="2349" spans="1:13" s="55" customFormat="1" x14ac:dyDescent="0.25">
      <c r="A2349" s="12"/>
      <c r="B2349" s="12"/>
      <c r="C2349" s="12"/>
      <c r="D2349" s="95"/>
      <c r="E2349" s="12"/>
      <c r="F2349" s="103"/>
      <c r="G2349" s="11"/>
      <c r="H2349" s="247"/>
      <c r="I2349" s="11"/>
      <c r="J2349" s="11"/>
      <c r="K2349" s="11"/>
      <c r="L2349" s="11"/>
      <c r="M2349" s="3"/>
    </row>
    <row r="2350" spans="1:13" s="55" customFormat="1" x14ac:dyDescent="0.25">
      <c r="A2350" s="12"/>
      <c r="B2350" s="12"/>
      <c r="C2350" s="12"/>
      <c r="D2350" s="95"/>
      <c r="E2350" s="12"/>
      <c r="F2350" s="103"/>
      <c r="G2350" s="11"/>
      <c r="H2350" s="247"/>
      <c r="I2350" s="11"/>
      <c r="J2350" s="11"/>
      <c r="K2350" s="11"/>
      <c r="L2350" s="11"/>
      <c r="M2350" s="3"/>
    </row>
    <row r="2351" spans="1:13" s="55" customFormat="1" x14ac:dyDescent="0.25">
      <c r="A2351" s="12"/>
      <c r="B2351" s="12"/>
      <c r="C2351" s="12"/>
      <c r="D2351" s="95"/>
      <c r="E2351" s="12"/>
      <c r="F2351" s="103"/>
      <c r="G2351" s="11"/>
      <c r="H2351" s="247"/>
      <c r="I2351" s="11"/>
      <c r="J2351" s="11"/>
      <c r="K2351" s="11"/>
      <c r="L2351" s="11"/>
      <c r="M2351" s="3"/>
    </row>
    <row r="2352" spans="1:13" s="55" customFormat="1" x14ac:dyDescent="0.25">
      <c r="A2352" s="12"/>
      <c r="B2352" s="12"/>
      <c r="C2352" s="12"/>
      <c r="D2352" s="95"/>
      <c r="E2352" s="12"/>
      <c r="F2352" s="103"/>
      <c r="G2352" s="11"/>
      <c r="H2352" s="247"/>
      <c r="I2352" s="11"/>
      <c r="J2352" s="11"/>
      <c r="K2352" s="11"/>
      <c r="L2352" s="11"/>
      <c r="M2352" s="3"/>
    </row>
    <row r="2353" spans="1:13" s="55" customFormat="1" x14ac:dyDescent="0.25">
      <c r="A2353" s="12"/>
      <c r="B2353" s="12"/>
      <c r="C2353" s="12"/>
      <c r="D2353" s="95"/>
      <c r="E2353" s="12"/>
      <c r="F2353" s="103"/>
      <c r="G2353" s="11"/>
      <c r="H2353" s="247"/>
      <c r="I2353" s="11"/>
      <c r="J2353" s="11"/>
      <c r="K2353" s="11"/>
      <c r="L2353" s="11"/>
      <c r="M2353" s="3"/>
    </row>
    <row r="2354" spans="1:13" s="55" customFormat="1" x14ac:dyDescent="0.25">
      <c r="A2354" s="12"/>
      <c r="B2354" s="12"/>
      <c r="C2354" s="12"/>
      <c r="D2354" s="95"/>
      <c r="E2354" s="12"/>
      <c r="F2354" s="103"/>
      <c r="G2354" s="11"/>
      <c r="H2354" s="247"/>
      <c r="I2354" s="11"/>
      <c r="J2354" s="11"/>
      <c r="K2354" s="11"/>
      <c r="L2354" s="11"/>
      <c r="M2354" s="3"/>
    </row>
    <row r="2355" spans="1:13" s="55" customFormat="1" x14ac:dyDescent="0.25">
      <c r="A2355" s="12"/>
      <c r="B2355" s="12"/>
      <c r="C2355" s="12"/>
      <c r="D2355" s="95"/>
      <c r="E2355" s="12"/>
      <c r="F2355" s="103"/>
      <c r="G2355" s="11"/>
      <c r="H2355" s="247"/>
      <c r="I2355" s="11"/>
      <c r="J2355" s="11"/>
      <c r="K2355" s="11"/>
      <c r="L2355" s="11"/>
      <c r="M2355" s="3"/>
    </row>
    <row r="2356" spans="1:13" s="55" customFormat="1" x14ac:dyDescent="0.25">
      <c r="A2356" s="12"/>
      <c r="B2356" s="12"/>
      <c r="C2356" s="12"/>
      <c r="D2356" s="95"/>
      <c r="E2356" s="12"/>
      <c r="F2356" s="103"/>
      <c r="G2356" s="11"/>
      <c r="H2356" s="247"/>
      <c r="I2356" s="11"/>
      <c r="J2356" s="11"/>
      <c r="K2356" s="11"/>
      <c r="L2356" s="11"/>
      <c r="M2356" s="3"/>
    </row>
    <row r="2357" spans="1:13" s="55" customFormat="1" x14ac:dyDescent="0.25">
      <c r="A2357" s="12"/>
      <c r="B2357" s="12"/>
      <c r="C2357" s="12"/>
      <c r="D2357" s="95"/>
      <c r="E2357" s="12"/>
      <c r="F2357" s="103"/>
      <c r="G2357" s="11"/>
      <c r="H2357" s="247"/>
      <c r="I2357" s="11"/>
      <c r="J2357" s="11"/>
      <c r="K2357" s="11"/>
      <c r="L2357" s="11"/>
      <c r="M2357" s="3"/>
    </row>
    <row r="2358" spans="1:13" s="55" customFormat="1" x14ac:dyDescent="0.25">
      <c r="A2358" s="12"/>
      <c r="B2358" s="12"/>
      <c r="C2358" s="12"/>
      <c r="D2358" s="95"/>
      <c r="E2358" s="12"/>
      <c r="F2358" s="103"/>
      <c r="G2358" s="11"/>
      <c r="H2358" s="247"/>
      <c r="I2358" s="11"/>
      <c r="J2358" s="11"/>
      <c r="K2358" s="11"/>
      <c r="L2358" s="11"/>
      <c r="M2358" s="3"/>
    </row>
    <row r="2359" spans="1:13" s="55" customFormat="1" x14ac:dyDescent="0.25">
      <c r="A2359" s="12"/>
      <c r="B2359" s="12"/>
      <c r="C2359" s="12"/>
      <c r="D2359" s="95"/>
      <c r="E2359" s="12"/>
      <c r="F2359" s="103"/>
      <c r="G2359" s="11"/>
      <c r="H2359" s="247"/>
      <c r="I2359" s="11"/>
      <c r="J2359" s="11"/>
      <c r="K2359" s="11"/>
      <c r="L2359" s="11"/>
      <c r="M2359" s="3"/>
    </row>
    <row r="2360" spans="1:13" s="55" customFormat="1" x14ac:dyDescent="0.25">
      <c r="A2360" s="12"/>
      <c r="B2360" s="12"/>
      <c r="C2360" s="12"/>
      <c r="D2360" s="95"/>
      <c r="E2360" s="12"/>
      <c r="F2360" s="103"/>
      <c r="G2360" s="11"/>
      <c r="H2360" s="247"/>
      <c r="I2360" s="11"/>
      <c r="J2360" s="11"/>
      <c r="K2360" s="11"/>
      <c r="L2360" s="11"/>
      <c r="M2360" s="3"/>
    </row>
    <row r="2361" spans="1:13" s="55" customFormat="1" x14ac:dyDescent="0.25">
      <c r="A2361" s="12"/>
      <c r="B2361" s="12"/>
      <c r="C2361" s="12"/>
      <c r="D2361" s="95"/>
      <c r="E2361" s="12"/>
      <c r="F2361" s="103"/>
      <c r="G2361" s="11"/>
      <c r="H2361" s="247"/>
      <c r="I2361" s="11"/>
      <c r="J2361" s="11"/>
      <c r="K2361" s="11"/>
      <c r="L2361" s="11"/>
      <c r="M2361" s="3"/>
    </row>
    <row r="2362" spans="1:13" s="55" customFormat="1" x14ac:dyDescent="0.25">
      <c r="A2362" s="12"/>
      <c r="B2362" s="12"/>
      <c r="C2362" s="12"/>
      <c r="D2362" s="95"/>
      <c r="E2362" s="12"/>
      <c r="F2362" s="103"/>
      <c r="G2362" s="11"/>
      <c r="H2362" s="247"/>
      <c r="I2362" s="11"/>
      <c r="J2362" s="11"/>
      <c r="K2362" s="11"/>
      <c r="L2362" s="11"/>
      <c r="M2362" s="3"/>
    </row>
    <row r="2363" spans="1:13" s="55" customFormat="1" x14ac:dyDescent="0.25">
      <c r="A2363" s="12"/>
      <c r="B2363" s="12"/>
      <c r="C2363" s="12"/>
      <c r="D2363" s="95"/>
      <c r="E2363" s="12"/>
      <c r="F2363" s="103"/>
      <c r="G2363" s="11"/>
      <c r="H2363" s="247"/>
      <c r="I2363" s="11"/>
      <c r="J2363" s="11"/>
      <c r="K2363" s="11"/>
      <c r="L2363" s="11"/>
      <c r="M2363" s="3"/>
    </row>
    <row r="2364" spans="1:13" s="55" customFormat="1" x14ac:dyDescent="0.25">
      <c r="A2364" s="12"/>
      <c r="B2364" s="12"/>
      <c r="C2364" s="12"/>
      <c r="D2364" s="95"/>
      <c r="E2364" s="12"/>
      <c r="F2364" s="103"/>
      <c r="G2364" s="11"/>
      <c r="H2364" s="247"/>
      <c r="I2364" s="11"/>
      <c r="J2364" s="11"/>
      <c r="K2364" s="11"/>
      <c r="L2364" s="11"/>
      <c r="M2364" s="3"/>
    </row>
    <row r="2365" spans="1:13" s="55" customFormat="1" x14ac:dyDescent="0.25">
      <c r="A2365" s="12"/>
      <c r="B2365" s="12"/>
      <c r="C2365" s="12"/>
      <c r="D2365" s="95"/>
      <c r="E2365" s="12"/>
      <c r="F2365" s="103"/>
      <c r="G2365" s="11"/>
      <c r="H2365" s="247"/>
      <c r="I2365" s="11"/>
      <c r="J2365" s="11"/>
      <c r="K2365" s="11"/>
      <c r="L2365" s="11"/>
      <c r="M2365" s="3"/>
    </row>
    <row r="2366" spans="1:13" s="55" customFormat="1" x14ac:dyDescent="0.25">
      <c r="A2366" s="12"/>
      <c r="B2366" s="12"/>
      <c r="C2366" s="12"/>
      <c r="D2366" s="95"/>
      <c r="E2366" s="12"/>
      <c r="F2366" s="103"/>
      <c r="G2366" s="11"/>
      <c r="H2366" s="247"/>
      <c r="I2366" s="11"/>
      <c r="J2366" s="11"/>
      <c r="K2366" s="11"/>
      <c r="L2366" s="11"/>
      <c r="M2366" s="3"/>
    </row>
    <row r="2367" spans="1:13" s="55" customFormat="1" x14ac:dyDescent="0.25">
      <c r="A2367" s="12"/>
      <c r="B2367" s="12"/>
      <c r="C2367" s="12"/>
      <c r="D2367" s="95"/>
      <c r="E2367" s="12"/>
      <c r="F2367" s="103"/>
      <c r="G2367" s="11"/>
      <c r="H2367" s="247"/>
      <c r="I2367" s="11"/>
      <c r="J2367" s="11"/>
      <c r="K2367" s="11"/>
      <c r="L2367" s="11"/>
      <c r="M2367" s="3"/>
    </row>
    <row r="2368" spans="1:13" s="55" customFormat="1" x14ac:dyDescent="0.25">
      <c r="A2368" s="12"/>
      <c r="B2368" s="12"/>
      <c r="C2368" s="12"/>
      <c r="D2368" s="95"/>
      <c r="E2368" s="12"/>
      <c r="F2368" s="103"/>
      <c r="G2368" s="11"/>
      <c r="H2368" s="247"/>
      <c r="I2368" s="11"/>
      <c r="J2368" s="11"/>
      <c r="K2368" s="11"/>
      <c r="L2368" s="11"/>
      <c r="M2368" s="3"/>
    </row>
    <row r="2369" spans="1:13" s="55" customFormat="1" x14ac:dyDescent="0.25">
      <c r="A2369" s="12"/>
      <c r="B2369" s="12"/>
      <c r="C2369" s="12"/>
      <c r="D2369" s="95"/>
      <c r="E2369" s="12"/>
      <c r="F2369" s="103"/>
      <c r="G2369" s="11"/>
      <c r="H2369" s="247"/>
      <c r="I2369" s="11"/>
      <c r="J2369" s="11"/>
      <c r="K2369" s="11"/>
      <c r="L2369" s="11"/>
      <c r="M2369" s="3"/>
    </row>
    <row r="2370" spans="1:13" s="55" customFormat="1" x14ac:dyDescent="0.25">
      <c r="A2370" s="12"/>
      <c r="B2370" s="12"/>
      <c r="C2370" s="12"/>
      <c r="D2370" s="95"/>
      <c r="E2370" s="12"/>
      <c r="F2370" s="103"/>
      <c r="G2370" s="11"/>
      <c r="H2370" s="247"/>
      <c r="I2370" s="11"/>
      <c r="J2370" s="11"/>
      <c r="K2370" s="11"/>
      <c r="L2370" s="11"/>
      <c r="M2370" s="3"/>
    </row>
    <row r="2371" spans="1:13" s="55" customFormat="1" x14ac:dyDescent="0.25">
      <c r="A2371" s="12"/>
      <c r="B2371" s="12"/>
      <c r="C2371" s="12"/>
      <c r="D2371" s="95"/>
      <c r="E2371" s="12"/>
      <c r="F2371" s="103"/>
      <c r="G2371" s="11"/>
      <c r="H2371" s="247"/>
      <c r="I2371" s="11"/>
      <c r="J2371" s="11"/>
      <c r="K2371" s="11"/>
      <c r="L2371" s="11"/>
      <c r="M2371" s="3"/>
    </row>
    <row r="2372" spans="1:13" s="55" customFormat="1" x14ac:dyDescent="0.25">
      <c r="A2372" s="12"/>
      <c r="B2372" s="12"/>
      <c r="C2372" s="12"/>
      <c r="D2372" s="95"/>
      <c r="E2372" s="12"/>
      <c r="F2372" s="103"/>
      <c r="G2372" s="11"/>
      <c r="H2372" s="247"/>
      <c r="I2372" s="11"/>
      <c r="J2372" s="11"/>
      <c r="K2372" s="11"/>
      <c r="L2372" s="11"/>
      <c r="M2372" s="3"/>
    </row>
    <row r="2373" spans="1:13" s="55" customFormat="1" x14ac:dyDescent="0.25">
      <c r="A2373" s="12"/>
      <c r="B2373" s="12"/>
      <c r="C2373" s="12"/>
      <c r="D2373" s="95"/>
      <c r="E2373" s="12"/>
      <c r="F2373" s="103"/>
      <c r="G2373" s="11"/>
      <c r="H2373" s="247"/>
      <c r="I2373" s="11"/>
      <c r="J2373" s="11"/>
      <c r="K2373" s="11"/>
      <c r="L2373" s="11"/>
      <c r="M2373" s="3"/>
    </row>
    <row r="2374" spans="1:13" s="55" customFormat="1" x14ac:dyDescent="0.25">
      <c r="A2374" s="12"/>
      <c r="B2374" s="12"/>
      <c r="C2374" s="12"/>
      <c r="D2374" s="95"/>
      <c r="E2374" s="12"/>
      <c r="F2374" s="103"/>
      <c r="G2374" s="11"/>
      <c r="H2374" s="247"/>
      <c r="I2374" s="11"/>
      <c r="J2374" s="11"/>
      <c r="K2374" s="11"/>
      <c r="L2374" s="11"/>
      <c r="M2374" s="3"/>
    </row>
    <row r="2375" spans="1:13" s="55" customFormat="1" x14ac:dyDescent="0.25">
      <c r="A2375" s="12"/>
      <c r="B2375" s="12"/>
      <c r="C2375" s="12"/>
      <c r="D2375" s="95"/>
      <c r="E2375" s="12"/>
      <c r="F2375" s="103"/>
      <c r="G2375" s="11"/>
      <c r="H2375" s="247"/>
      <c r="I2375" s="11"/>
      <c r="J2375" s="11"/>
      <c r="K2375" s="11"/>
      <c r="L2375" s="11"/>
      <c r="M2375" s="3"/>
    </row>
    <row r="2376" spans="1:13" s="55" customFormat="1" x14ac:dyDescent="0.25">
      <c r="A2376" s="12"/>
      <c r="B2376" s="12"/>
      <c r="C2376" s="12"/>
      <c r="D2376" s="95"/>
      <c r="E2376" s="12"/>
      <c r="F2376" s="103"/>
      <c r="G2376" s="11"/>
      <c r="H2376" s="247"/>
      <c r="I2376" s="11"/>
      <c r="J2376" s="11"/>
      <c r="K2376" s="11"/>
      <c r="L2376" s="11"/>
      <c r="M2376" s="3"/>
    </row>
    <row r="2377" spans="1:13" s="55" customFormat="1" x14ac:dyDescent="0.25">
      <c r="A2377" s="12"/>
      <c r="B2377" s="12"/>
      <c r="C2377" s="12"/>
      <c r="D2377" s="95"/>
      <c r="E2377" s="12"/>
      <c r="F2377" s="103"/>
      <c r="G2377" s="11"/>
      <c r="H2377" s="247"/>
      <c r="I2377" s="11"/>
      <c r="J2377" s="11"/>
      <c r="K2377" s="11"/>
      <c r="L2377" s="11"/>
      <c r="M2377" s="3"/>
    </row>
    <row r="2378" spans="1:13" s="55" customFormat="1" x14ac:dyDescent="0.25">
      <c r="A2378" s="12"/>
      <c r="B2378" s="12"/>
      <c r="C2378" s="12"/>
      <c r="D2378" s="95"/>
      <c r="E2378" s="12"/>
      <c r="F2378" s="103"/>
      <c r="G2378" s="11"/>
      <c r="H2378" s="247"/>
      <c r="I2378" s="11"/>
      <c r="J2378" s="11"/>
      <c r="K2378" s="11"/>
      <c r="L2378" s="11"/>
      <c r="M2378" s="3"/>
    </row>
    <row r="2379" spans="1:13" s="55" customFormat="1" x14ac:dyDescent="0.25">
      <c r="A2379" s="12"/>
      <c r="B2379" s="12"/>
      <c r="C2379" s="12"/>
      <c r="D2379" s="95"/>
      <c r="E2379" s="12"/>
      <c r="F2379" s="103"/>
      <c r="G2379" s="11"/>
      <c r="H2379" s="247"/>
      <c r="I2379" s="11"/>
      <c r="J2379" s="11"/>
      <c r="K2379" s="11"/>
      <c r="L2379" s="11"/>
      <c r="M2379" s="3"/>
    </row>
    <row r="2380" spans="1:13" s="55" customFormat="1" x14ac:dyDescent="0.25">
      <c r="A2380" s="12"/>
      <c r="B2380" s="12"/>
      <c r="C2380" s="12"/>
      <c r="D2380" s="95"/>
      <c r="E2380" s="12"/>
      <c r="F2380" s="103"/>
      <c r="G2380" s="11"/>
      <c r="H2380" s="247"/>
      <c r="I2380" s="11"/>
      <c r="J2380" s="11"/>
      <c r="K2380" s="11"/>
      <c r="L2380" s="11"/>
      <c r="M2380" s="3"/>
    </row>
    <row r="2381" spans="1:13" s="55" customFormat="1" x14ac:dyDescent="0.25">
      <c r="A2381" s="12"/>
      <c r="B2381" s="12"/>
      <c r="C2381" s="12"/>
      <c r="D2381" s="95"/>
      <c r="E2381" s="12"/>
      <c r="F2381" s="103"/>
      <c r="G2381" s="11"/>
      <c r="H2381" s="247"/>
      <c r="I2381" s="11"/>
      <c r="J2381" s="11"/>
      <c r="K2381" s="11"/>
      <c r="L2381" s="11"/>
      <c r="M2381" s="3"/>
    </row>
    <row r="2382" spans="1:13" s="55" customFormat="1" x14ac:dyDescent="0.25">
      <c r="A2382" s="12"/>
      <c r="B2382" s="12"/>
      <c r="C2382" s="12"/>
      <c r="D2382" s="95"/>
      <c r="E2382" s="12"/>
      <c r="F2382" s="103"/>
      <c r="G2382" s="11"/>
      <c r="H2382" s="247"/>
      <c r="I2382" s="11"/>
      <c r="J2382" s="11"/>
      <c r="K2382" s="11"/>
      <c r="L2382" s="11"/>
      <c r="M2382" s="3"/>
    </row>
    <row r="2383" spans="1:13" s="55" customFormat="1" x14ac:dyDescent="0.25">
      <c r="A2383" s="12"/>
      <c r="B2383" s="12"/>
      <c r="C2383" s="12"/>
      <c r="D2383" s="95"/>
      <c r="E2383" s="12"/>
      <c r="F2383" s="103"/>
      <c r="G2383" s="11"/>
      <c r="H2383" s="247"/>
      <c r="I2383" s="11"/>
      <c r="J2383" s="11"/>
      <c r="K2383" s="11"/>
      <c r="L2383" s="11"/>
      <c r="M2383" s="3"/>
    </row>
    <row r="2384" spans="1:13" s="55" customFormat="1" x14ac:dyDescent="0.25">
      <c r="A2384" s="12"/>
      <c r="B2384" s="12"/>
      <c r="C2384" s="12"/>
      <c r="D2384" s="95"/>
      <c r="E2384" s="12"/>
      <c r="F2384" s="103"/>
      <c r="G2384" s="11"/>
      <c r="H2384" s="247"/>
      <c r="I2384" s="11"/>
      <c r="J2384" s="11"/>
      <c r="K2384" s="11"/>
      <c r="L2384" s="11"/>
      <c r="M2384" s="3"/>
    </row>
    <row r="2385" spans="1:13" s="55" customFormat="1" x14ac:dyDescent="0.25">
      <c r="A2385" s="12"/>
      <c r="B2385" s="12"/>
      <c r="C2385" s="12"/>
      <c r="D2385" s="95"/>
      <c r="E2385" s="12"/>
      <c r="F2385" s="103"/>
      <c r="G2385" s="11"/>
      <c r="H2385" s="247"/>
      <c r="I2385" s="11"/>
      <c r="J2385" s="11"/>
      <c r="K2385" s="11"/>
      <c r="L2385" s="11"/>
      <c r="M2385" s="3"/>
    </row>
    <row r="2386" spans="1:13" s="55" customFormat="1" x14ac:dyDescent="0.25">
      <c r="A2386" s="12"/>
      <c r="B2386" s="12"/>
      <c r="C2386" s="12"/>
      <c r="D2386" s="95"/>
      <c r="E2386" s="12"/>
      <c r="F2386" s="103"/>
      <c r="G2386" s="11"/>
      <c r="H2386" s="247"/>
      <c r="I2386" s="11"/>
      <c r="J2386" s="11"/>
      <c r="K2386" s="11"/>
      <c r="L2386" s="11"/>
      <c r="M2386" s="3"/>
    </row>
    <row r="2387" spans="1:13" s="55" customFormat="1" x14ac:dyDescent="0.25">
      <c r="A2387" s="12"/>
      <c r="B2387" s="12"/>
      <c r="C2387" s="12"/>
      <c r="D2387" s="95"/>
      <c r="E2387" s="12"/>
      <c r="F2387" s="103"/>
      <c r="G2387" s="11"/>
      <c r="H2387" s="247"/>
      <c r="I2387" s="11"/>
      <c r="J2387" s="11"/>
      <c r="K2387" s="11"/>
      <c r="L2387" s="11"/>
      <c r="M2387" s="3"/>
    </row>
    <row r="2388" spans="1:13" s="55" customFormat="1" x14ac:dyDescent="0.25">
      <c r="A2388" s="12"/>
      <c r="B2388" s="12"/>
      <c r="C2388" s="12"/>
      <c r="D2388" s="95"/>
      <c r="E2388" s="12"/>
      <c r="F2388" s="103"/>
      <c r="G2388" s="11"/>
      <c r="H2388" s="247"/>
      <c r="I2388" s="11"/>
      <c r="J2388" s="11"/>
      <c r="K2388" s="11"/>
      <c r="L2388" s="11"/>
      <c r="M2388" s="3"/>
    </row>
    <row r="2389" spans="1:13" s="55" customFormat="1" x14ac:dyDescent="0.25">
      <c r="A2389" s="12"/>
      <c r="B2389" s="12"/>
      <c r="C2389" s="12"/>
      <c r="D2389" s="95"/>
      <c r="E2389" s="12"/>
      <c r="F2389" s="103"/>
      <c r="G2389" s="11"/>
      <c r="H2389" s="247"/>
      <c r="I2389" s="11"/>
      <c r="J2389" s="11"/>
      <c r="K2389" s="11"/>
      <c r="L2389" s="11"/>
      <c r="M2389" s="3"/>
    </row>
    <row r="2390" spans="1:13" s="55" customFormat="1" x14ac:dyDescent="0.25">
      <c r="A2390" s="12"/>
      <c r="B2390" s="12"/>
      <c r="C2390" s="12"/>
      <c r="D2390" s="95"/>
      <c r="E2390" s="12"/>
      <c r="F2390" s="103"/>
      <c r="G2390" s="11"/>
      <c r="H2390" s="247"/>
      <c r="I2390" s="11"/>
      <c r="J2390" s="11"/>
      <c r="K2390" s="11"/>
      <c r="L2390" s="11"/>
      <c r="M2390" s="3"/>
    </row>
    <row r="2391" spans="1:13" s="55" customFormat="1" x14ac:dyDescent="0.25">
      <c r="A2391" s="12"/>
      <c r="B2391" s="12"/>
      <c r="C2391" s="12"/>
      <c r="D2391" s="95"/>
      <c r="E2391" s="12"/>
      <c r="F2391" s="103"/>
      <c r="G2391" s="11"/>
      <c r="H2391" s="247"/>
      <c r="I2391" s="11"/>
      <c r="J2391" s="11"/>
      <c r="K2391" s="11"/>
      <c r="L2391" s="11"/>
      <c r="M2391" s="3"/>
    </row>
    <row r="2392" spans="1:13" s="55" customFormat="1" x14ac:dyDescent="0.25">
      <c r="A2392" s="12"/>
      <c r="B2392" s="12"/>
      <c r="C2392" s="12"/>
      <c r="D2392" s="95"/>
      <c r="E2392" s="12"/>
      <c r="F2392" s="103"/>
      <c r="G2392" s="11"/>
      <c r="H2392" s="247"/>
      <c r="I2392" s="11"/>
      <c r="J2392" s="11"/>
      <c r="K2392" s="11"/>
      <c r="L2392" s="11"/>
      <c r="M2392" s="3"/>
    </row>
    <row r="2393" spans="1:13" s="55" customFormat="1" x14ac:dyDescent="0.25">
      <c r="A2393" s="12"/>
      <c r="B2393" s="12"/>
      <c r="C2393" s="12"/>
      <c r="D2393" s="95"/>
      <c r="E2393" s="12"/>
      <c r="F2393" s="103"/>
      <c r="G2393" s="11"/>
      <c r="H2393" s="247"/>
      <c r="I2393" s="11"/>
      <c r="J2393" s="11"/>
      <c r="K2393" s="11"/>
      <c r="L2393" s="11"/>
      <c r="M2393" s="3"/>
    </row>
    <row r="2394" spans="1:13" s="55" customFormat="1" x14ac:dyDescent="0.25">
      <c r="A2394" s="12"/>
      <c r="B2394" s="12"/>
      <c r="C2394" s="12"/>
      <c r="D2394" s="95"/>
      <c r="E2394" s="12"/>
      <c r="F2394" s="103"/>
      <c r="G2394" s="11"/>
      <c r="H2394" s="247"/>
      <c r="I2394" s="11"/>
      <c r="J2394" s="11"/>
      <c r="K2394" s="11"/>
      <c r="L2394" s="11"/>
      <c r="M2394" s="3"/>
    </row>
    <row r="2395" spans="1:13" s="55" customFormat="1" x14ac:dyDescent="0.25">
      <c r="A2395" s="12"/>
      <c r="B2395" s="12"/>
      <c r="C2395" s="12"/>
      <c r="D2395" s="95"/>
      <c r="E2395" s="12"/>
      <c r="F2395" s="103"/>
      <c r="G2395" s="11"/>
      <c r="H2395" s="247"/>
      <c r="I2395" s="11"/>
      <c r="J2395" s="11"/>
      <c r="K2395" s="11"/>
      <c r="L2395" s="11"/>
      <c r="M2395" s="3"/>
    </row>
    <row r="2396" spans="1:13" s="55" customFormat="1" x14ac:dyDescent="0.25">
      <c r="A2396" s="12"/>
      <c r="B2396" s="12"/>
      <c r="C2396" s="12"/>
      <c r="D2396" s="95"/>
      <c r="E2396" s="12"/>
      <c r="F2396" s="103"/>
      <c r="G2396" s="11"/>
      <c r="H2396" s="247"/>
      <c r="I2396" s="11"/>
      <c r="J2396" s="11"/>
      <c r="K2396" s="11"/>
      <c r="L2396" s="11"/>
      <c r="M2396" s="3"/>
    </row>
    <row r="2397" spans="1:13" s="55" customFormat="1" x14ac:dyDescent="0.25">
      <c r="A2397" s="12"/>
      <c r="B2397" s="12"/>
      <c r="C2397" s="12"/>
      <c r="D2397" s="95"/>
      <c r="E2397" s="12"/>
      <c r="F2397" s="103"/>
      <c r="G2397" s="11"/>
      <c r="H2397" s="247"/>
      <c r="I2397" s="11"/>
      <c r="J2397" s="11"/>
      <c r="K2397" s="11"/>
      <c r="L2397" s="11"/>
      <c r="M2397" s="3"/>
    </row>
    <row r="2398" spans="1:13" s="55" customFormat="1" x14ac:dyDescent="0.25">
      <c r="A2398" s="12"/>
      <c r="B2398" s="12"/>
      <c r="C2398" s="12"/>
      <c r="D2398" s="95"/>
      <c r="E2398" s="12"/>
      <c r="F2398" s="103"/>
      <c r="G2398" s="11"/>
      <c r="H2398" s="247"/>
      <c r="I2398" s="11"/>
      <c r="J2398" s="11"/>
      <c r="K2398" s="11"/>
      <c r="L2398" s="11"/>
      <c r="M2398" s="3"/>
    </row>
    <row r="2399" spans="1:13" s="55" customFormat="1" x14ac:dyDescent="0.25">
      <c r="A2399" s="12"/>
      <c r="B2399" s="12"/>
      <c r="C2399" s="12"/>
      <c r="D2399" s="95"/>
      <c r="E2399" s="12"/>
      <c r="F2399" s="103"/>
      <c r="G2399" s="11"/>
      <c r="H2399" s="247"/>
      <c r="I2399" s="11"/>
      <c r="J2399" s="11"/>
      <c r="K2399" s="11"/>
      <c r="L2399" s="11"/>
      <c r="M2399" s="3"/>
    </row>
    <row r="2400" spans="1:13" s="55" customFormat="1" x14ac:dyDescent="0.25">
      <c r="A2400" s="12"/>
      <c r="B2400" s="12"/>
      <c r="C2400" s="12"/>
      <c r="D2400" s="95"/>
      <c r="E2400" s="12"/>
      <c r="F2400" s="103"/>
      <c r="G2400" s="11"/>
      <c r="H2400" s="247"/>
      <c r="I2400" s="11"/>
      <c r="J2400" s="11"/>
      <c r="K2400" s="11"/>
      <c r="L2400" s="11"/>
      <c r="M2400" s="3"/>
    </row>
    <row r="2401" spans="1:13" s="55" customFormat="1" x14ac:dyDescent="0.25">
      <c r="A2401" s="12"/>
      <c r="B2401" s="12"/>
      <c r="C2401" s="12"/>
      <c r="D2401" s="95"/>
      <c r="E2401" s="12"/>
      <c r="F2401" s="103"/>
      <c r="G2401" s="11"/>
      <c r="H2401" s="247"/>
      <c r="I2401" s="11"/>
      <c r="J2401" s="11"/>
      <c r="K2401" s="11"/>
      <c r="L2401" s="11"/>
      <c r="M2401" s="3"/>
    </row>
    <row r="2402" spans="1:13" s="55" customFormat="1" x14ac:dyDescent="0.25">
      <c r="A2402" s="12"/>
      <c r="B2402" s="12"/>
      <c r="C2402" s="12"/>
      <c r="D2402" s="95"/>
      <c r="E2402" s="12"/>
      <c r="F2402" s="103"/>
      <c r="G2402" s="11"/>
      <c r="H2402" s="247"/>
      <c r="I2402" s="11"/>
      <c r="J2402" s="11"/>
      <c r="K2402" s="11"/>
      <c r="L2402" s="11"/>
      <c r="M2402" s="3"/>
    </row>
    <row r="2403" spans="1:13" s="55" customFormat="1" x14ac:dyDescent="0.25">
      <c r="A2403" s="12"/>
      <c r="B2403" s="12"/>
      <c r="C2403" s="12"/>
      <c r="D2403" s="95"/>
      <c r="E2403" s="12"/>
      <c r="F2403" s="103"/>
      <c r="G2403" s="11"/>
      <c r="H2403" s="247"/>
      <c r="I2403" s="11"/>
      <c r="J2403" s="11"/>
      <c r="K2403" s="11"/>
      <c r="L2403" s="11"/>
      <c r="M2403" s="3"/>
    </row>
    <row r="2404" spans="1:13" s="55" customFormat="1" x14ac:dyDescent="0.25">
      <c r="A2404" s="12"/>
      <c r="B2404" s="12"/>
      <c r="C2404" s="12"/>
      <c r="D2404" s="95"/>
      <c r="E2404" s="12"/>
      <c r="F2404" s="103"/>
      <c r="G2404" s="11"/>
      <c r="H2404" s="247"/>
      <c r="I2404" s="11"/>
      <c r="J2404" s="11"/>
      <c r="K2404" s="11"/>
      <c r="L2404" s="11"/>
      <c r="M2404" s="3"/>
    </row>
    <row r="2405" spans="1:13" s="55" customFormat="1" x14ac:dyDescent="0.25">
      <c r="A2405" s="12"/>
      <c r="B2405" s="12"/>
      <c r="C2405" s="12"/>
      <c r="D2405" s="95"/>
      <c r="E2405" s="12"/>
      <c r="F2405" s="103"/>
      <c r="G2405" s="11"/>
      <c r="H2405" s="247"/>
      <c r="I2405" s="11"/>
      <c r="J2405" s="11"/>
      <c r="K2405" s="11"/>
      <c r="L2405" s="11"/>
      <c r="M2405" s="3"/>
    </row>
    <row r="2406" spans="1:13" s="55" customFormat="1" x14ac:dyDescent="0.25">
      <c r="A2406" s="12"/>
      <c r="B2406" s="12"/>
      <c r="C2406" s="12"/>
      <c r="D2406" s="95"/>
      <c r="E2406" s="12"/>
      <c r="F2406" s="103"/>
      <c r="G2406" s="11"/>
      <c r="H2406" s="247"/>
      <c r="I2406" s="11"/>
      <c r="J2406" s="11"/>
      <c r="K2406" s="11"/>
      <c r="L2406" s="11"/>
      <c r="M2406" s="3"/>
    </row>
    <row r="2407" spans="1:13" s="55" customFormat="1" x14ac:dyDescent="0.25">
      <c r="A2407" s="12"/>
      <c r="B2407" s="12"/>
      <c r="C2407" s="12"/>
      <c r="D2407" s="95"/>
      <c r="E2407" s="12"/>
      <c r="F2407" s="103"/>
      <c r="G2407" s="11"/>
      <c r="H2407" s="247"/>
      <c r="I2407" s="11"/>
      <c r="J2407" s="11"/>
      <c r="K2407" s="11"/>
      <c r="L2407" s="11"/>
      <c r="M2407" s="3"/>
    </row>
    <row r="2408" spans="1:13" s="55" customFormat="1" x14ac:dyDescent="0.25">
      <c r="A2408" s="12"/>
      <c r="B2408" s="12"/>
      <c r="C2408" s="12"/>
      <c r="D2408" s="95"/>
      <c r="E2408" s="12"/>
      <c r="F2408" s="103"/>
      <c r="G2408" s="11"/>
      <c r="H2408" s="247"/>
      <c r="I2408" s="11"/>
      <c r="J2408" s="11"/>
      <c r="K2408" s="11"/>
      <c r="L2408" s="11"/>
      <c r="M2408" s="3"/>
    </row>
    <row r="2409" spans="1:13" s="55" customFormat="1" x14ac:dyDescent="0.25">
      <c r="A2409" s="12"/>
      <c r="B2409" s="12"/>
      <c r="C2409" s="12"/>
      <c r="D2409" s="95"/>
      <c r="E2409" s="12"/>
      <c r="F2409" s="103"/>
      <c r="G2409" s="11"/>
      <c r="H2409" s="247"/>
      <c r="I2409" s="11"/>
      <c r="J2409" s="11"/>
      <c r="K2409" s="11"/>
      <c r="L2409" s="11"/>
      <c r="M2409" s="3"/>
    </row>
    <row r="2410" spans="1:13" s="55" customFormat="1" x14ac:dyDescent="0.25">
      <c r="A2410" s="12"/>
      <c r="B2410" s="12"/>
      <c r="C2410" s="12"/>
      <c r="D2410" s="95"/>
      <c r="E2410" s="12"/>
      <c r="F2410" s="103"/>
      <c r="G2410" s="11"/>
      <c r="H2410" s="247"/>
      <c r="I2410" s="11"/>
      <c r="J2410" s="11"/>
      <c r="K2410" s="11"/>
      <c r="L2410" s="11"/>
      <c r="M2410" s="3"/>
    </row>
    <row r="2411" spans="1:13" s="55" customFormat="1" x14ac:dyDescent="0.25">
      <c r="A2411" s="12"/>
      <c r="B2411" s="12"/>
      <c r="C2411" s="12"/>
      <c r="D2411" s="95"/>
      <c r="E2411" s="12"/>
      <c r="F2411" s="103"/>
      <c r="G2411" s="11"/>
      <c r="H2411" s="247"/>
      <c r="I2411" s="11"/>
      <c r="J2411" s="11"/>
      <c r="K2411" s="11"/>
      <c r="L2411" s="11"/>
      <c r="M2411" s="3"/>
    </row>
    <row r="2412" spans="1:13" s="55" customFormat="1" x14ac:dyDescent="0.25">
      <c r="A2412" s="12"/>
      <c r="B2412" s="12"/>
      <c r="C2412" s="12"/>
      <c r="D2412" s="95"/>
      <c r="E2412" s="12"/>
      <c r="F2412" s="103"/>
      <c r="G2412" s="11"/>
      <c r="H2412" s="247"/>
      <c r="I2412" s="11"/>
      <c r="J2412" s="11"/>
      <c r="K2412" s="11"/>
      <c r="L2412" s="11"/>
      <c r="M2412" s="3"/>
    </row>
    <row r="2413" spans="1:13" s="55" customFormat="1" x14ac:dyDescent="0.25">
      <c r="A2413" s="12"/>
      <c r="B2413" s="12"/>
      <c r="C2413" s="12"/>
      <c r="D2413" s="95"/>
      <c r="E2413" s="12"/>
      <c r="F2413" s="103"/>
      <c r="G2413" s="11"/>
      <c r="H2413" s="247"/>
      <c r="I2413" s="11"/>
      <c r="J2413" s="11"/>
      <c r="K2413" s="11"/>
      <c r="L2413" s="11"/>
      <c r="M2413" s="3"/>
    </row>
    <row r="2414" spans="1:13" s="55" customFormat="1" x14ac:dyDescent="0.25">
      <c r="A2414" s="12"/>
      <c r="B2414" s="12"/>
      <c r="C2414" s="12"/>
      <c r="D2414" s="95"/>
      <c r="E2414" s="12"/>
      <c r="F2414" s="103"/>
      <c r="G2414" s="11"/>
      <c r="H2414" s="247"/>
      <c r="I2414" s="11"/>
      <c r="J2414" s="11"/>
      <c r="K2414" s="11"/>
      <c r="L2414" s="11"/>
      <c r="M2414" s="3"/>
    </row>
    <row r="2415" spans="1:13" s="55" customFormat="1" x14ac:dyDescent="0.25">
      <c r="A2415" s="12"/>
      <c r="B2415" s="12"/>
      <c r="C2415" s="12"/>
      <c r="D2415" s="95"/>
      <c r="E2415" s="12"/>
      <c r="F2415" s="103"/>
      <c r="G2415" s="11"/>
      <c r="H2415" s="247"/>
      <c r="I2415" s="11"/>
      <c r="J2415" s="11"/>
      <c r="K2415" s="11"/>
      <c r="L2415" s="11"/>
      <c r="M2415" s="3"/>
    </row>
    <row r="2416" spans="1:13" s="55" customFormat="1" x14ac:dyDescent="0.25">
      <c r="A2416" s="12"/>
      <c r="B2416" s="12"/>
      <c r="C2416" s="12"/>
      <c r="D2416" s="95"/>
      <c r="E2416" s="12"/>
      <c r="F2416" s="103"/>
      <c r="G2416" s="11"/>
      <c r="H2416" s="247"/>
      <c r="I2416" s="11"/>
      <c r="J2416" s="11"/>
      <c r="K2416" s="11"/>
      <c r="L2416" s="11"/>
      <c r="M2416" s="3"/>
    </row>
    <row r="2417" spans="1:13" s="55" customFormat="1" x14ac:dyDescent="0.25">
      <c r="A2417" s="12"/>
      <c r="B2417" s="12"/>
      <c r="C2417" s="12"/>
      <c r="D2417" s="95"/>
      <c r="E2417" s="12"/>
      <c r="F2417" s="103"/>
      <c r="G2417" s="11"/>
      <c r="H2417" s="247"/>
      <c r="I2417" s="11"/>
      <c r="J2417" s="11"/>
      <c r="K2417" s="11"/>
      <c r="L2417" s="11"/>
      <c r="M2417" s="3"/>
    </row>
    <row r="2418" spans="1:13" s="55" customFormat="1" x14ac:dyDescent="0.25">
      <c r="A2418" s="12"/>
      <c r="B2418" s="12"/>
      <c r="C2418" s="12"/>
      <c r="D2418" s="95"/>
      <c r="E2418" s="12"/>
      <c r="F2418" s="103"/>
      <c r="G2418" s="11"/>
      <c r="H2418" s="247"/>
      <c r="I2418" s="11"/>
      <c r="J2418" s="11"/>
      <c r="K2418" s="11"/>
      <c r="L2418" s="11"/>
      <c r="M2418" s="3"/>
    </row>
    <row r="2419" spans="1:13" s="55" customFormat="1" x14ac:dyDescent="0.25">
      <c r="A2419" s="12"/>
      <c r="B2419" s="12"/>
      <c r="C2419" s="12"/>
      <c r="D2419" s="95"/>
      <c r="E2419" s="12"/>
      <c r="F2419" s="103"/>
      <c r="G2419" s="11"/>
      <c r="H2419" s="247"/>
      <c r="I2419" s="11"/>
      <c r="J2419" s="11"/>
      <c r="K2419" s="11"/>
      <c r="L2419" s="11"/>
      <c r="M2419" s="3"/>
    </row>
    <row r="2420" spans="1:13" s="55" customFormat="1" x14ac:dyDescent="0.25">
      <c r="A2420" s="12"/>
      <c r="B2420" s="12"/>
      <c r="C2420" s="12"/>
      <c r="D2420" s="95"/>
      <c r="E2420" s="12"/>
      <c r="F2420" s="103"/>
      <c r="G2420" s="11"/>
      <c r="H2420" s="247"/>
      <c r="I2420" s="11"/>
      <c r="J2420" s="11"/>
      <c r="K2420" s="11"/>
      <c r="L2420" s="11"/>
      <c r="M2420" s="3"/>
    </row>
    <row r="2421" spans="1:13" s="55" customFormat="1" x14ac:dyDescent="0.25">
      <c r="A2421" s="12"/>
      <c r="B2421" s="12"/>
      <c r="C2421" s="12"/>
      <c r="D2421" s="95"/>
      <c r="E2421" s="12"/>
      <c r="F2421" s="103"/>
      <c r="G2421" s="11"/>
      <c r="H2421" s="247"/>
      <c r="I2421" s="11"/>
      <c r="J2421" s="11"/>
      <c r="K2421" s="11"/>
      <c r="L2421" s="11"/>
      <c r="M2421" s="3"/>
    </row>
    <row r="2422" spans="1:13" s="55" customFormat="1" x14ac:dyDescent="0.25">
      <c r="A2422" s="12"/>
      <c r="B2422" s="12"/>
      <c r="C2422" s="12"/>
      <c r="D2422" s="95"/>
      <c r="E2422" s="12"/>
      <c r="F2422" s="103"/>
      <c r="G2422" s="11"/>
      <c r="H2422" s="247"/>
      <c r="I2422" s="11"/>
      <c r="J2422" s="11"/>
      <c r="K2422" s="11"/>
      <c r="L2422" s="11"/>
      <c r="M2422" s="3"/>
    </row>
    <row r="2423" spans="1:13" s="55" customFormat="1" x14ac:dyDescent="0.25">
      <c r="A2423" s="12"/>
      <c r="B2423" s="12"/>
      <c r="C2423" s="12"/>
      <c r="D2423" s="95"/>
      <c r="E2423" s="12"/>
      <c r="F2423" s="103"/>
      <c r="G2423" s="11"/>
      <c r="H2423" s="247"/>
      <c r="I2423" s="11"/>
      <c r="J2423" s="11"/>
      <c r="K2423" s="11"/>
      <c r="L2423" s="11"/>
      <c r="M2423" s="3"/>
    </row>
    <row r="2424" spans="1:13" s="55" customFormat="1" x14ac:dyDescent="0.25">
      <c r="A2424" s="12"/>
      <c r="B2424" s="12"/>
      <c r="C2424" s="12"/>
      <c r="D2424" s="95"/>
      <c r="E2424" s="12"/>
      <c r="F2424" s="103"/>
      <c r="G2424" s="11"/>
      <c r="H2424" s="247"/>
      <c r="I2424" s="11"/>
      <c r="J2424" s="11"/>
      <c r="K2424" s="11"/>
      <c r="L2424" s="11"/>
      <c r="M2424" s="3"/>
    </row>
    <row r="2425" spans="1:13" s="55" customFormat="1" x14ac:dyDescent="0.25">
      <c r="A2425" s="12"/>
      <c r="B2425" s="12"/>
      <c r="C2425" s="12"/>
      <c r="D2425" s="95"/>
      <c r="E2425" s="12"/>
      <c r="F2425" s="103"/>
      <c r="G2425" s="11"/>
      <c r="H2425" s="247"/>
      <c r="I2425" s="11"/>
      <c r="J2425" s="11"/>
      <c r="K2425" s="11"/>
      <c r="L2425" s="11"/>
      <c r="M2425" s="3"/>
    </row>
    <row r="2426" spans="1:13" s="55" customFormat="1" x14ac:dyDescent="0.25">
      <c r="A2426" s="12"/>
      <c r="B2426" s="12"/>
      <c r="C2426" s="12"/>
      <c r="D2426" s="95"/>
      <c r="E2426" s="12"/>
      <c r="F2426" s="103"/>
      <c r="G2426" s="11"/>
      <c r="H2426" s="247"/>
      <c r="I2426" s="11"/>
      <c r="J2426" s="11"/>
      <c r="K2426" s="11"/>
      <c r="L2426" s="11"/>
      <c r="M2426" s="3"/>
    </row>
    <row r="2427" spans="1:13" s="55" customFormat="1" x14ac:dyDescent="0.25">
      <c r="A2427" s="12"/>
      <c r="B2427" s="12"/>
      <c r="C2427" s="12"/>
      <c r="D2427" s="95"/>
      <c r="E2427" s="12"/>
      <c r="F2427" s="103"/>
      <c r="G2427" s="11"/>
      <c r="H2427" s="247"/>
      <c r="I2427" s="11"/>
      <c r="J2427" s="11"/>
      <c r="K2427" s="11"/>
      <c r="L2427" s="11"/>
      <c r="M2427" s="3"/>
    </row>
    <row r="2428" spans="1:13" s="55" customFormat="1" x14ac:dyDescent="0.25">
      <c r="A2428" s="12"/>
      <c r="B2428" s="12"/>
      <c r="C2428" s="12"/>
      <c r="D2428" s="95"/>
      <c r="E2428" s="12"/>
      <c r="F2428" s="103"/>
      <c r="G2428" s="11"/>
      <c r="H2428" s="247"/>
      <c r="I2428" s="11"/>
      <c r="J2428" s="11"/>
      <c r="K2428" s="11"/>
      <c r="L2428" s="11"/>
      <c r="M2428" s="3"/>
    </row>
    <row r="2429" spans="1:13" s="55" customFormat="1" x14ac:dyDescent="0.25">
      <c r="A2429" s="12"/>
      <c r="B2429" s="12"/>
      <c r="C2429" s="12"/>
      <c r="D2429" s="95"/>
      <c r="E2429" s="12"/>
      <c r="F2429" s="103"/>
      <c r="G2429" s="11"/>
      <c r="H2429" s="247"/>
      <c r="I2429" s="11"/>
      <c r="J2429" s="11"/>
      <c r="K2429" s="11"/>
      <c r="L2429" s="11"/>
      <c r="M2429" s="3"/>
    </row>
    <row r="2430" spans="1:13" s="55" customFormat="1" x14ac:dyDescent="0.25">
      <c r="A2430" s="12"/>
      <c r="B2430" s="12"/>
      <c r="C2430" s="12"/>
      <c r="D2430" s="95"/>
      <c r="E2430" s="12"/>
      <c r="F2430" s="103"/>
      <c r="G2430" s="11"/>
      <c r="H2430" s="247"/>
      <c r="I2430" s="11"/>
      <c r="J2430" s="11"/>
      <c r="K2430" s="11"/>
      <c r="L2430" s="11"/>
      <c r="M2430" s="3"/>
    </row>
    <row r="2431" spans="1:13" s="55" customFormat="1" x14ac:dyDescent="0.25">
      <c r="A2431" s="12"/>
      <c r="B2431" s="12"/>
      <c r="C2431" s="12"/>
      <c r="D2431" s="95"/>
      <c r="E2431" s="12"/>
      <c r="F2431" s="103"/>
      <c r="G2431" s="11"/>
      <c r="H2431" s="247"/>
      <c r="I2431" s="11"/>
      <c r="J2431" s="11"/>
      <c r="K2431" s="11"/>
      <c r="L2431" s="11"/>
      <c r="M2431" s="3"/>
    </row>
    <row r="2432" spans="1:13" s="55" customFormat="1" x14ac:dyDescent="0.25">
      <c r="A2432" s="12"/>
      <c r="B2432" s="12"/>
      <c r="C2432" s="12"/>
      <c r="D2432" s="95"/>
      <c r="E2432" s="12"/>
      <c r="F2432" s="103"/>
      <c r="G2432" s="11"/>
      <c r="H2432" s="247"/>
      <c r="I2432" s="11"/>
      <c r="J2432" s="11"/>
      <c r="K2432" s="11"/>
      <c r="L2432" s="11"/>
      <c r="M2432" s="3"/>
    </row>
    <row r="2433" spans="1:13" s="55" customFormat="1" x14ac:dyDescent="0.25">
      <c r="A2433" s="12"/>
      <c r="B2433" s="12"/>
      <c r="C2433" s="12"/>
      <c r="D2433" s="95"/>
      <c r="E2433" s="12"/>
      <c r="F2433" s="103"/>
      <c r="G2433" s="11"/>
      <c r="H2433" s="247"/>
      <c r="I2433" s="11"/>
      <c r="J2433" s="11"/>
      <c r="K2433" s="11"/>
      <c r="L2433" s="11"/>
      <c r="M2433" s="3"/>
    </row>
    <row r="2434" spans="1:13" s="55" customFormat="1" x14ac:dyDescent="0.25">
      <c r="A2434" s="12"/>
      <c r="B2434" s="12"/>
      <c r="C2434" s="12"/>
      <c r="D2434" s="95"/>
      <c r="E2434" s="12"/>
      <c r="F2434" s="103"/>
      <c r="G2434" s="11"/>
      <c r="H2434" s="247"/>
      <c r="I2434" s="11"/>
      <c r="J2434" s="11"/>
      <c r="K2434" s="11"/>
      <c r="L2434" s="11"/>
      <c r="M2434" s="3"/>
    </row>
    <row r="2435" spans="1:13" s="55" customFormat="1" x14ac:dyDescent="0.25">
      <c r="A2435" s="12"/>
      <c r="B2435" s="12"/>
      <c r="C2435" s="12"/>
      <c r="D2435" s="95"/>
      <c r="E2435" s="12"/>
      <c r="F2435" s="103"/>
      <c r="G2435" s="11"/>
      <c r="H2435" s="247"/>
      <c r="I2435" s="11"/>
      <c r="J2435" s="11"/>
      <c r="K2435" s="11"/>
      <c r="L2435" s="11"/>
      <c r="M2435" s="3"/>
    </row>
    <row r="2436" spans="1:13" s="55" customFormat="1" x14ac:dyDescent="0.25">
      <c r="A2436" s="12"/>
      <c r="B2436" s="12"/>
      <c r="C2436" s="12"/>
      <c r="D2436" s="95"/>
      <c r="E2436" s="12"/>
      <c r="F2436" s="103"/>
      <c r="G2436" s="11"/>
      <c r="H2436" s="247"/>
      <c r="I2436" s="11"/>
      <c r="J2436" s="11"/>
      <c r="K2436" s="11"/>
      <c r="L2436" s="11"/>
      <c r="M2436" s="3"/>
    </row>
    <row r="2437" spans="1:13" s="55" customFormat="1" x14ac:dyDescent="0.25">
      <c r="A2437" s="12"/>
      <c r="B2437" s="12"/>
      <c r="C2437" s="12"/>
      <c r="D2437" s="95"/>
      <c r="E2437" s="12"/>
      <c r="F2437" s="103"/>
      <c r="G2437" s="11"/>
      <c r="H2437" s="247"/>
      <c r="I2437" s="11"/>
      <c r="J2437" s="11"/>
      <c r="K2437" s="11"/>
      <c r="L2437" s="11"/>
      <c r="M2437" s="3"/>
    </row>
    <row r="2438" spans="1:13" s="55" customFormat="1" x14ac:dyDescent="0.25">
      <c r="A2438" s="12"/>
      <c r="B2438" s="12"/>
      <c r="C2438" s="12"/>
      <c r="D2438" s="95"/>
      <c r="E2438" s="12"/>
      <c r="F2438" s="103"/>
      <c r="G2438" s="11"/>
      <c r="H2438" s="247"/>
      <c r="I2438" s="11"/>
      <c r="J2438" s="11"/>
      <c r="K2438" s="11"/>
      <c r="L2438" s="11"/>
      <c r="M2438" s="3"/>
    </row>
    <row r="2439" spans="1:13" s="55" customFormat="1" x14ac:dyDescent="0.25">
      <c r="A2439" s="12"/>
      <c r="B2439" s="12"/>
      <c r="C2439" s="12"/>
      <c r="D2439" s="95"/>
      <c r="E2439" s="12"/>
      <c r="F2439" s="103"/>
      <c r="G2439" s="11"/>
      <c r="H2439" s="247"/>
      <c r="I2439" s="11"/>
      <c r="J2439" s="11"/>
      <c r="K2439" s="11"/>
      <c r="L2439" s="11"/>
      <c r="M2439" s="3"/>
    </row>
    <row r="2440" spans="1:13" s="55" customFormat="1" x14ac:dyDescent="0.25">
      <c r="A2440" s="12"/>
      <c r="B2440" s="12"/>
      <c r="C2440" s="12"/>
      <c r="D2440" s="95"/>
      <c r="E2440" s="12"/>
      <c r="F2440" s="103"/>
      <c r="G2440" s="11"/>
      <c r="H2440" s="247"/>
      <c r="I2440" s="11"/>
      <c r="J2440" s="11"/>
      <c r="K2440" s="11"/>
      <c r="L2440" s="11"/>
      <c r="M2440" s="3"/>
    </row>
    <row r="2441" spans="1:13" s="55" customFormat="1" x14ac:dyDescent="0.25">
      <c r="A2441" s="12"/>
      <c r="B2441" s="12"/>
      <c r="C2441" s="12"/>
      <c r="D2441" s="95"/>
      <c r="E2441" s="12"/>
      <c r="F2441" s="103"/>
      <c r="G2441" s="11"/>
      <c r="H2441" s="247"/>
      <c r="I2441" s="11"/>
      <c r="J2441" s="11"/>
      <c r="K2441" s="11"/>
      <c r="L2441" s="11"/>
      <c r="M2441" s="3"/>
    </row>
    <row r="2442" spans="1:13" s="55" customFormat="1" x14ac:dyDescent="0.25">
      <c r="A2442" s="12"/>
      <c r="B2442" s="12"/>
      <c r="C2442" s="12"/>
      <c r="D2442" s="95"/>
      <c r="E2442" s="12"/>
      <c r="F2442" s="103"/>
      <c r="G2442" s="11"/>
      <c r="H2442" s="247"/>
      <c r="I2442" s="11"/>
      <c r="J2442" s="11"/>
      <c r="K2442" s="11"/>
      <c r="L2442" s="11"/>
      <c r="M2442" s="3"/>
    </row>
    <row r="2443" spans="1:13" s="55" customFormat="1" x14ac:dyDescent="0.25">
      <c r="A2443" s="12"/>
      <c r="B2443" s="12"/>
      <c r="C2443" s="12"/>
      <c r="D2443" s="95"/>
      <c r="E2443" s="12"/>
      <c r="F2443" s="103"/>
      <c r="G2443" s="11"/>
      <c r="H2443" s="247"/>
      <c r="I2443" s="11"/>
      <c r="J2443" s="11"/>
      <c r="K2443" s="11"/>
      <c r="L2443" s="11"/>
      <c r="M2443" s="3"/>
    </row>
    <row r="2444" spans="1:13" s="55" customFormat="1" x14ac:dyDescent="0.25">
      <c r="A2444" s="12"/>
      <c r="B2444" s="12"/>
      <c r="C2444" s="12"/>
      <c r="D2444" s="95"/>
      <c r="E2444" s="12"/>
      <c r="F2444" s="103"/>
      <c r="G2444" s="11"/>
      <c r="H2444" s="247"/>
      <c r="I2444" s="11"/>
      <c r="J2444" s="11"/>
      <c r="K2444" s="11"/>
      <c r="L2444" s="11"/>
      <c r="M2444" s="3"/>
    </row>
    <row r="2445" spans="1:13" s="55" customFormat="1" x14ac:dyDescent="0.25">
      <c r="A2445" s="12"/>
      <c r="B2445" s="12"/>
      <c r="C2445" s="12"/>
      <c r="D2445" s="95"/>
      <c r="E2445" s="12"/>
      <c r="F2445" s="103"/>
      <c r="G2445" s="11"/>
      <c r="H2445" s="247"/>
      <c r="I2445" s="11"/>
      <c r="J2445" s="11"/>
      <c r="K2445" s="11"/>
      <c r="L2445" s="11"/>
      <c r="M2445" s="3"/>
    </row>
    <row r="2446" spans="1:13" s="55" customFormat="1" x14ac:dyDescent="0.25">
      <c r="A2446" s="12"/>
      <c r="B2446" s="12"/>
      <c r="C2446" s="12"/>
      <c r="D2446" s="95"/>
      <c r="E2446" s="12"/>
      <c r="F2446" s="103"/>
      <c r="G2446" s="11"/>
      <c r="H2446" s="247"/>
      <c r="I2446" s="11"/>
      <c r="J2446" s="11"/>
      <c r="K2446" s="11"/>
      <c r="L2446" s="11"/>
      <c r="M2446" s="3"/>
    </row>
    <row r="2447" spans="1:13" s="55" customFormat="1" x14ac:dyDescent="0.25">
      <c r="A2447" s="12"/>
      <c r="B2447" s="12"/>
      <c r="C2447" s="12"/>
      <c r="D2447" s="95"/>
      <c r="E2447" s="12"/>
      <c r="F2447" s="103"/>
      <c r="G2447" s="11"/>
      <c r="H2447" s="247"/>
      <c r="I2447" s="11"/>
      <c r="J2447" s="11"/>
      <c r="K2447" s="11"/>
      <c r="L2447" s="11"/>
      <c r="M2447" s="3"/>
    </row>
    <row r="2448" spans="1:13" s="55" customFormat="1" x14ac:dyDescent="0.25">
      <c r="A2448" s="12"/>
      <c r="B2448" s="12"/>
      <c r="C2448" s="12"/>
      <c r="D2448" s="95"/>
      <c r="E2448" s="12"/>
      <c r="F2448" s="103"/>
      <c r="G2448" s="11"/>
      <c r="H2448" s="247"/>
      <c r="I2448" s="11"/>
      <c r="J2448" s="11"/>
      <c r="K2448" s="11"/>
      <c r="L2448" s="11"/>
      <c r="M2448" s="3"/>
    </row>
    <row r="2449" spans="1:13" s="55" customFormat="1" x14ac:dyDescent="0.25">
      <c r="A2449" s="12"/>
      <c r="B2449" s="12"/>
      <c r="C2449" s="12"/>
      <c r="D2449" s="95"/>
      <c r="E2449" s="12"/>
      <c r="F2449" s="103"/>
      <c r="G2449" s="11"/>
      <c r="H2449" s="247"/>
      <c r="I2449" s="11"/>
      <c r="J2449" s="11"/>
      <c r="K2449" s="11"/>
      <c r="L2449" s="11"/>
      <c r="M2449" s="3"/>
    </row>
    <row r="2450" spans="1:13" s="55" customFormat="1" x14ac:dyDescent="0.25">
      <c r="A2450" s="12"/>
      <c r="B2450" s="12"/>
      <c r="C2450" s="12"/>
      <c r="D2450" s="95"/>
      <c r="E2450" s="12"/>
      <c r="F2450" s="103"/>
      <c r="G2450" s="11"/>
      <c r="H2450" s="247"/>
      <c r="I2450" s="11"/>
      <c r="J2450" s="11"/>
      <c r="K2450" s="11"/>
      <c r="L2450" s="11"/>
      <c r="M2450" s="3"/>
    </row>
    <row r="2451" spans="1:13" s="55" customFormat="1" x14ac:dyDescent="0.25">
      <c r="A2451" s="12"/>
      <c r="B2451" s="12"/>
      <c r="C2451" s="12"/>
      <c r="D2451" s="95"/>
      <c r="E2451" s="12"/>
      <c r="F2451" s="103"/>
      <c r="G2451" s="11"/>
      <c r="H2451" s="247"/>
      <c r="I2451" s="11"/>
      <c r="J2451" s="11"/>
      <c r="K2451" s="11"/>
      <c r="L2451" s="11"/>
      <c r="M2451" s="3"/>
    </row>
    <row r="2452" spans="1:13" s="55" customFormat="1" x14ac:dyDescent="0.25">
      <c r="A2452" s="12"/>
      <c r="B2452" s="12"/>
      <c r="C2452" s="12"/>
      <c r="D2452" s="95"/>
      <c r="E2452" s="12"/>
      <c r="F2452" s="103"/>
      <c r="G2452" s="11"/>
      <c r="H2452" s="247"/>
      <c r="I2452" s="11"/>
      <c r="J2452" s="11"/>
      <c r="K2452" s="11"/>
      <c r="L2452" s="11"/>
      <c r="M2452" s="3"/>
    </row>
    <row r="2453" spans="1:13" s="55" customFormat="1" x14ac:dyDescent="0.25">
      <c r="A2453" s="12"/>
      <c r="B2453" s="12"/>
      <c r="C2453" s="12"/>
      <c r="D2453" s="95"/>
      <c r="E2453" s="12"/>
      <c r="F2453" s="103"/>
      <c r="G2453" s="11"/>
      <c r="H2453" s="247"/>
      <c r="I2453" s="11"/>
      <c r="J2453" s="11"/>
      <c r="K2453" s="11"/>
      <c r="L2453" s="11"/>
      <c r="M2453" s="3"/>
    </row>
    <row r="2454" spans="1:13" s="55" customFormat="1" x14ac:dyDescent="0.25">
      <c r="A2454" s="12"/>
      <c r="B2454" s="12"/>
      <c r="C2454" s="12"/>
      <c r="D2454" s="95"/>
      <c r="E2454" s="12"/>
      <c r="F2454" s="103"/>
      <c r="G2454" s="11"/>
      <c r="H2454" s="247"/>
      <c r="I2454" s="11"/>
      <c r="J2454" s="11"/>
      <c r="K2454" s="11"/>
      <c r="L2454" s="11"/>
      <c r="M2454" s="3"/>
    </row>
    <row r="2455" spans="1:13" s="55" customFormat="1" x14ac:dyDescent="0.25">
      <c r="A2455" s="12"/>
      <c r="B2455" s="12"/>
      <c r="C2455" s="12"/>
      <c r="D2455" s="95"/>
      <c r="E2455" s="12"/>
      <c r="F2455" s="103"/>
      <c r="G2455" s="11"/>
      <c r="H2455" s="247"/>
      <c r="I2455" s="11"/>
      <c r="J2455" s="11"/>
      <c r="K2455" s="11"/>
      <c r="L2455" s="11"/>
      <c r="M2455" s="3"/>
    </row>
    <row r="2456" spans="1:13" s="55" customFormat="1" x14ac:dyDescent="0.25">
      <c r="A2456" s="12"/>
      <c r="B2456" s="12"/>
      <c r="C2456" s="12"/>
      <c r="D2456" s="95"/>
      <c r="E2456" s="12"/>
      <c r="F2456" s="103"/>
      <c r="G2456" s="11"/>
      <c r="H2456" s="247"/>
      <c r="I2456" s="11"/>
      <c r="J2456" s="11"/>
      <c r="K2456" s="11"/>
      <c r="L2456" s="11"/>
      <c r="M2456" s="3"/>
    </row>
    <row r="2457" spans="1:13" s="55" customFormat="1" x14ac:dyDescent="0.25">
      <c r="A2457" s="12"/>
      <c r="B2457" s="12"/>
      <c r="C2457" s="12"/>
      <c r="D2457" s="95"/>
      <c r="E2457" s="12"/>
      <c r="F2457" s="103"/>
      <c r="G2457" s="11"/>
      <c r="H2457" s="247"/>
      <c r="I2457" s="11"/>
      <c r="J2457" s="11"/>
      <c r="K2457" s="11"/>
      <c r="L2457" s="11"/>
      <c r="M2457" s="3"/>
    </row>
    <row r="2458" spans="1:13" s="55" customFormat="1" x14ac:dyDescent="0.25">
      <c r="A2458" s="12"/>
      <c r="B2458" s="12"/>
      <c r="C2458" s="12"/>
      <c r="D2458" s="95"/>
      <c r="E2458" s="12"/>
      <c r="F2458" s="103"/>
      <c r="G2458" s="11"/>
      <c r="H2458" s="247"/>
      <c r="I2458" s="11"/>
      <c r="J2458" s="11"/>
      <c r="K2458" s="11"/>
      <c r="L2458" s="11"/>
      <c r="M2458" s="3"/>
    </row>
    <row r="2459" spans="1:13" s="55" customFormat="1" x14ac:dyDescent="0.25">
      <c r="A2459" s="12"/>
      <c r="B2459" s="12"/>
      <c r="C2459" s="12"/>
      <c r="D2459" s="95"/>
      <c r="E2459" s="12"/>
      <c r="F2459" s="103"/>
      <c r="G2459" s="11"/>
      <c r="H2459" s="247"/>
      <c r="I2459" s="11"/>
      <c r="J2459" s="11"/>
      <c r="K2459" s="11"/>
      <c r="L2459" s="11"/>
      <c r="M2459" s="3"/>
    </row>
    <row r="2460" spans="1:13" s="55" customFormat="1" x14ac:dyDescent="0.25">
      <c r="A2460" s="12"/>
      <c r="B2460" s="12"/>
      <c r="C2460" s="12"/>
      <c r="D2460" s="95"/>
      <c r="E2460" s="12"/>
      <c r="F2460" s="103"/>
      <c r="G2460" s="11"/>
      <c r="H2460" s="247"/>
      <c r="I2460" s="11"/>
      <c r="J2460" s="11"/>
      <c r="K2460" s="11"/>
      <c r="L2460" s="11"/>
      <c r="M2460" s="3"/>
    </row>
    <row r="2461" spans="1:13" s="55" customFormat="1" x14ac:dyDescent="0.25">
      <c r="A2461" s="12"/>
      <c r="B2461" s="12"/>
      <c r="C2461" s="12"/>
      <c r="D2461" s="95"/>
      <c r="E2461" s="12"/>
      <c r="F2461" s="103"/>
      <c r="G2461" s="11"/>
      <c r="H2461" s="247"/>
      <c r="I2461" s="11"/>
      <c r="J2461" s="11"/>
      <c r="K2461" s="11"/>
      <c r="L2461" s="11"/>
      <c r="M2461" s="3"/>
    </row>
    <row r="2462" spans="1:13" s="55" customFormat="1" x14ac:dyDescent="0.25">
      <c r="A2462" s="12"/>
      <c r="B2462" s="12"/>
      <c r="C2462" s="12"/>
      <c r="D2462" s="95"/>
      <c r="E2462" s="12"/>
      <c r="F2462" s="103"/>
      <c r="G2462" s="11"/>
      <c r="H2462" s="247"/>
      <c r="I2462" s="11"/>
      <c r="J2462" s="11"/>
      <c r="K2462" s="11"/>
      <c r="L2462" s="11"/>
      <c r="M2462" s="3"/>
    </row>
    <row r="2463" spans="1:13" s="55" customFormat="1" x14ac:dyDescent="0.25">
      <c r="A2463" s="12"/>
      <c r="B2463" s="12"/>
      <c r="C2463" s="12"/>
      <c r="D2463" s="95"/>
      <c r="E2463" s="12"/>
      <c r="F2463" s="103"/>
      <c r="G2463" s="11"/>
      <c r="H2463" s="247"/>
      <c r="I2463" s="11"/>
      <c r="J2463" s="11"/>
      <c r="K2463" s="11"/>
      <c r="L2463" s="11"/>
      <c r="M2463" s="3"/>
    </row>
    <row r="2464" spans="1:13" s="55" customFormat="1" x14ac:dyDescent="0.25">
      <c r="A2464" s="12"/>
      <c r="B2464" s="12"/>
      <c r="C2464" s="12"/>
      <c r="D2464" s="95"/>
      <c r="E2464" s="12"/>
      <c r="F2464" s="103"/>
      <c r="G2464" s="11"/>
      <c r="H2464" s="247"/>
      <c r="I2464" s="11"/>
      <c r="J2464" s="11"/>
      <c r="K2464" s="11"/>
      <c r="L2464" s="11"/>
      <c r="M2464" s="3"/>
    </row>
    <row r="2465" spans="1:13" s="55" customFormat="1" x14ac:dyDescent="0.25">
      <c r="A2465" s="12"/>
      <c r="B2465" s="12"/>
      <c r="C2465" s="12"/>
      <c r="D2465" s="95"/>
      <c r="E2465" s="12"/>
      <c r="F2465" s="103"/>
      <c r="G2465" s="11"/>
      <c r="H2465" s="247"/>
      <c r="I2465" s="11"/>
      <c r="J2465" s="11"/>
      <c r="K2465" s="11"/>
      <c r="L2465" s="11"/>
      <c r="M2465" s="3"/>
    </row>
    <row r="2466" spans="1:13" s="55" customFormat="1" x14ac:dyDescent="0.25">
      <c r="A2466" s="12"/>
      <c r="B2466" s="12"/>
      <c r="C2466" s="12"/>
      <c r="D2466" s="95"/>
      <c r="E2466" s="12"/>
      <c r="F2466" s="103"/>
      <c r="G2466" s="11"/>
      <c r="H2466" s="247"/>
      <c r="I2466" s="11"/>
      <c r="J2466" s="11"/>
      <c r="K2466" s="11"/>
      <c r="L2466" s="11"/>
      <c r="M2466" s="3"/>
    </row>
    <row r="2467" spans="1:13" s="55" customFormat="1" x14ac:dyDescent="0.25">
      <c r="A2467" s="12"/>
      <c r="B2467" s="12"/>
      <c r="C2467" s="12"/>
      <c r="D2467" s="95"/>
      <c r="E2467" s="12"/>
      <c r="F2467" s="103"/>
      <c r="G2467" s="11"/>
      <c r="H2467" s="247"/>
      <c r="I2467" s="11"/>
      <c r="J2467" s="11"/>
      <c r="K2467" s="11"/>
      <c r="L2467" s="11"/>
      <c r="M2467" s="3"/>
    </row>
    <row r="2468" spans="1:13" s="55" customFormat="1" x14ac:dyDescent="0.25">
      <c r="A2468" s="12"/>
      <c r="B2468" s="12"/>
      <c r="C2468" s="12"/>
      <c r="D2468" s="95"/>
      <c r="E2468" s="12"/>
      <c r="F2468" s="103"/>
      <c r="G2468" s="11"/>
      <c r="H2468" s="247"/>
      <c r="I2468" s="11"/>
      <c r="J2468" s="11"/>
      <c r="K2468" s="11"/>
      <c r="L2468" s="11"/>
      <c r="M2468" s="3"/>
    </row>
    <row r="2469" spans="1:13" s="55" customFormat="1" x14ac:dyDescent="0.25">
      <c r="A2469" s="12"/>
      <c r="B2469" s="12"/>
      <c r="C2469" s="12"/>
      <c r="D2469" s="95"/>
      <c r="E2469" s="12"/>
      <c r="F2469" s="103"/>
      <c r="G2469" s="11"/>
      <c r="H2469" s="247"/>
      <c r="I2469" s="11"/>
      <c r="J2469" s="11"/>
      <c r="K2469" s="11"/>
      <c r="L2469" s="11"/>
      <c r="M2469" s="3"/>
    </row>
    <row r="2470" spans="1:13" s="55" customFormat="1" x14ac:dyDescent="0.25">
      <c r="A2470" s="12"/>
      <c r="B2470" s="12"/>
      <c r="C2470" s="12"/>
      <c r="D2470" s="95"/>
      <c r="E2470" s="12"/>
      <c r="F2470" s="103"/>
      <c r="G2470" s="11"/>
      <c r="H2470" s="247"/>
      <c r="I2470" s="11"/>
      <c r="J2470" s="11"/>
      <c r="K2470" s="11"/>
      <c r="L2470" s="11"/>
      <c r="M2470" s="3"/>
    </row>
    <row r="2471" spans="1:13" s="55" customFormat="1" x14ac:dyDescent="0.25">
      <c r="A2471" s="12"/>
      <c r="B2471" s="12"/>
      <c r="C2471" s="12"/>
      <c r="D2471" s="95"/>
      <c r="E2471" s="12"/>
      <c r="F2471" s="103"/>
      <c r="G2471" s="11"/>
      <c r="H2471" s="247"/>
      <c r="I2471" s="11"/>
      <c r="J2471" s="11"/>
      <c r="K2471" s="11"/>
      <c r="L2471" s="11"/>
      <c r="M2471" s="3"/>
    </row>
    <row r="2472" spans="1:13" s="55" customFormat="1" x14ac:dyDescent="0.25">
      <c r="A2472" s="12"/>
      <c r="B2472" s="12"/>
      <c r="C2472" s="12"/>
      <c r="D2472" s="95"/>
      <c r="E2472" s="12"/>
      <c r="F2472" s="103"/>
      <c r="G2472" s="11"/>
      <c r="H2472" s="247"/>
      <c r="I2472" s="11"/>
      <c r="J2472" s="11"/>
      <c r="K2472" s="11"/>
      <c r="L2472" s="11"/>
      <c r="M2472" s="3"/>
    </row>
    <row r="2473" spans="1:13" s="55" customFormat="1" x14ac:dyDescent="0.25">
      <c r="A2473" s="12"/>
      <c r="B2473" s="12"/>
      <c r="C2473" s="12"/>
      <c r="D2473" s="95"/>
      <c r="E2473" s="12"/>
      <c r="F2473" s="103"/>
      <c r="G2473" s="11"/>
      <c r="H2473" s="247"/>
      <c r="I2473" s="11"/>
      <c r="J2473" s="11"/>
      <c r="K2473" s="11"/>
      <c r="L2473" s="11"/>
      <c r="M2473" s="3"/>
    </row>
    <row r="2474" spans="1:13" s="55" customFormat="1" x14ac:dyDescent="0.25">
      <c r="A2474" s="12"/>
      <c r="B2474" s="12"/>
      <c r="C2474" s="12"/>
      <c r="D2474" s="95"/>
      <c r="E2474" s="12"/>
      <c r="F2474" s="103"/>
      <c r="G2474" s="11"/>
      <c r="H2474" s="247"/>
      <c r="I2474" s="11"/>
      <c r="J2474" s="11"/>
      <c r="K2474" s="11"/>
      <c r="L2474" s="11"/>
      <c r="M2474" s="3"/>
    </row>
    <row r="2475" spans="1:13" s="55" customFormat="1" x14ac:dyDescent="0.25">
      <c r="A2475" s="12"/>
      <c r="B2475" s="12"/>
      <c r="C2475" s="12"/>
      <c r="D2475" s="95"/>
      <c r="E2475" s="12"/>
      <c r="F2475" s="103"/>
      <c r="G2475" s="11"/>
      <c r="H2475" s="247"/>
      <c r="I2475" s="11"/>
      <c r="J2475" s="11"/>
      <c r="K2475" s="11"/>
      <c r="L2475" s="11"/>
      <c r="M2475" s="3"/>
    </row>
    <row r="2476" spans="1:13" s="55" customFormat="1" x14ac:dyDescent="0.25">
      <c r="A2476" s="12"/>
      <c r="B2476" s="12"/>
      <c r="C2476" s="12"/>
      <c r="D2476" s="95"/>
      <c r="E2476" s="12"/>
      <c r="F2476" s="103"/>
      <c r="G2476" s="11"/>
      <c r="H2476" s="247"/>
      <c r="I2476" s="11"/>
      <c r="J2476" s="11"/>
      <c r="K2476" s="11"/>
      <c r="L2476" s="11"/>
      <c r="M2476" s="3"/>
    </row>
    <row r="2477" spans="1:13" s="55" customFormat="1" x14ac:dyDescent="0.25">
      <c r="A2477" s="12"/>
      <c r="B2477" s="12"/>
      <c r="C2477" s="12"/>
      <c r="D2477" s="95"/>
      <c r="E2477" s="12"/>
      <c r="F2477" s="103"/>
      <c r="G2477" s="11"/>
      <c r="H2477" s="247"/>
      <c r="I2477" s="11"/>
      <c r="J2477" s="11"/>
      <c r="K2477" s="11"/>
      <c r="L2477" s="11"/>
      <c r="M2477" s="3"/>
    </row>
    <row r="2478" spans="1:13" s="55" customFormat="1" x14ac:dyDescent="0.25">
      <c r="A2478" s="12"/>
      <c r="B2478" s="12"/>
      <c r="C2478" s="12"/>
      <c r="D2478" s="95"/>
      <c r="E2478" s="12"/>
      <c r="F2478" s="103"/>
      <c r="G2478" s="11"/>
      <c r="H2478" s="247"/>
      <c r="I2478" s="11"/>
      <c r="J2478" s="11"/>
      <c r="K2478" s="11"/>
      <c r="L2478" s="11"/>
      <c r="M2478" s="3"/>
    </row>
    <row r="2479" spans="1:13" s="55" customFormat="1" x14ac:dyDescent="0.25">
      <c r="A2479" s="12"/>
      <c r="B2479" s="12"/>
      <c r="C2479" s="12"/>
      <c r="D2479" s="95"/>
      <c r="E2479" s="12"/>
      <c r="F2479" s="103"/>
      <c r="G2479" s="11"/>
      <c r="H2479" s="247"/>
      <c r="I2479" s="11"/>
      <c r="J2479" s="11"/>
      <c r="K2479" s="11"/>
      <c r="L2479" s="11"/>
      <c r="M2479" s="3"/>
    </row>
    <row r="2480" spans="1:13" s="55" customFormat="1" x14ac:dyDescent="0.25">
      <c r="A2480" s="12"/>
      <c r="B2480" s="12"/>
      <c r="C2480" s="12"/>
      <c r="D2480" s="95"/>
      <c r="E2480" s="12"/>
      <c r="F2480" s="103"/>
      <c r="G2480" s="11"/>
      <c r="H2480" s="247"/>
      <c r="I2480" s="11"/>
      <c r="J2480" s="11"/>
      <c r="K2480" s="11"/>
      <c r="L2480" s="11"/>
      <c r="M2480" s="3"/>
    </row>
    <row r="2481" spans="1:13" s="55" customFormat="1" x14ac:dyDescent="0.25">
      <c r="A2481" s="12"/>
      <c r="B2481" s="12"/>
      <c r="C2481" s="12"/>
      <c r="D2481" s="95"/>
      <c r="E2481" s="12"/>
      <c r="F2481" s="103"/>
      <c r="G2481" s="11"/>
      <c r="H2481" s="247"/>
      <c r="I2481" s="11"/>
      <c r="J2481" s="11"/>
      <c r="K2481" s="11"/>
      <c r="L2481" s="11"/>
      <c r="M2481" s="3"/>
    </row>
    <row r="2482" spans="1:13" s="55" customFormat="1" x14ac:dyDescent="0.25">
      <c r="A2482" s="12"/>
      <c r="B2482" s="12"/>
      <c r="C2482" s="12"/>
      <c r="D2482" s="95"/>
      <c r="E2482" s="12"/>
      <c r="F2482" s="103"/>
      <c r="G2482" s="11"/>
      <c r="H2482" s="247"/>
      <c r="I2482" s="11"/>
      <c r="J2482" s="11"/>
      <c r="K2482" s="11"/>
      <c r="L2482" s="11"/>
      <c r="M2482" s="3"/>
    </row>
    <row r="2483" spans="1:13" s="55" customFormat="1" x14ac:dyDescent="0.25">
      <c r="A2483" s="12"/>
      <c r="B2483" s="12"/>
      <c r="C2483" s="12"/>
      <c r="D2483" s="95"/>
      <c r="E2483" s="12"/>
      <c r="F2483" s="103"/>
      <c r="G2483" s="11"/>
      <c r="H2483" s="247"/>
      <c r="I2483" s="11"/>
      <c r="J2483" s="11"/>
      <c r="K2483" s="11"/>
      <c r="L2483" s="11"/>
      <c r="M2483" s="3"/>
    </row>
    <row r="2484" spans="1:13" s="55" customFormat="1" x14ac:dyDescent="0.25">
      <c r="A2484" s="12"/>
      <c r="B2484" s="12"/>
      <c r="C2484" s="12"/>
      <c r="D2484" s="95"/>
      <c r="E2484" s="12"/>
      <c r="F2484" s="103"/>
      <c r="G2484" s="11"/>
      <c r="H2484" s="247"/>
      <c r="I2484" s="11"/>
      <c r="J2484" s="11"/>
      <c r="K2484" s="11"/>
      <c r="L2484" s="11"/>
      <c r="M2484" s="3"/>
    </row>
    <row r="2485" spans="1:13" s="55" customFormat="1" x14ac:dyDescent="0.25">
      <c r="A2485" s="12"/>
      <c r="B2485" s="12"/>
      <c r="C2485" s="12"/>
      <c r="D2485" s="95"/>
      <c r="E2485" s="12"/>
      <c r="F2485" s="103"/>
      <c r="G2485" s="11"/>
      <c r="H2485" s="247"/>
      <c r="I2485" s="11"/>
      <c r="J2485" s="11"/>
      <c r="K2485" s="11"/>
      <c r="L2485" s="11"/>
      <c r="M2485" s="3"/>
    </row>
    <row r="2486" spans="1:13" s="55" customFormat="1" x14ac:dyDescent="0.25">
      <c r="A2486" s="12"/>
      <c r="B2486" s="12"/>
      <c r="C2486" s="12"/>
      <c r="D2486" s="95"/>
      <c r="E2486" s="12"/>
      <c r="F2486" s="103"/>
      <c r="G2486" s="11"/>
      <c r="H2486" s="247"/>
      <c r="I2486" s="11"/>
      <c r="J2486" s="11"/>
      <c r="K2486" s="11"/>
      <c r="L2486" s="11"/>
      <c r="M2486" s="3"/>
    </row>
    <row r="2487" spans="1:13" s="55" customFormat="1" x14ac:dyDescent="0.25">
      <c r="A2487" s="12"/>
      <c r="B2487" s="12"/>
      <c r="C2487" s="12"/>
      <c r="D2487" s="95"/>
      <c r="E2487" s="12"/>
      <c r="F2487" s="103"/>
      <c r="G2487" s="11"/>
      <c r="H2487" s="247"/>
      <c r="I2487" s="11"/>
      <c r="J2487" s="11"/>
      <c r="K2487" s="11"/>
      <c r="L2487" s="11"/>
      <c r="M2487" s="3"/>
    </row>
    <row r="2488" spans="1:13" s="55" customFormat="1" x14ac:dyDescent="0.25">
      <c r="A2488" s="12"/>
      <c r="B2488" s="12"/>
      <c r="C2488" s="12"/>
      <c r="D2488" s="95"/>
      <c r="E2488" s="12"/>
      <c r="F2488" s="103"/>
      <c r="G2488" s="11"/>
      <c r="H2488" s="247"/>
      <c r="I2488" s="11"/>
      <c r="J2488" s="11"/>
      <c r="K2488" s="11"/>
      <c r="L2488" s="11"/>
      <c r="M2488" s="3"/>
    </row>
    <row r="2489" spans="1:13" s="55" customFormat="1" x14ac:dyDescent="0.25">
      <c r="A2489" s="12"/>
      <c r="B2489" s="12"/>
      <c r="C2489" s="12"/>
      <c r="D2489" s="95"/>
      <c r="E2489" s="12"/>
      <c r="F2489" s="103"/>
      <c r="G2489" s="11"/>
      <c r="H2489" s="247"/>
      <c r="I2489" s="11"/>
      <c r="J2489" s="11"/>
      <c r="K2489" s="11"/>
      <c r="L2489" s="11"/>
      <c r="M2489" s="3"/>
    </row>
    <row r="2490" spans="1:13" s="55" customFormat="1" x14ac:dyDescent="0.25">
      <c r="A2490" s="12"/>
      <c r="B2490" s="12"/>
      <c r="C2490" s="12"/>
      <c r="D2490" s="95"/>
      <c r="E2490" s="12"/>
      <c r="F2490" s="103"/>
      <c r="G2490" s="11"/>
      <c r="H2490" s="247"/>
      <c r="I2490" s="11"/>
      <c r="J2490" s="11"/>
      <c r="K2490" s="11"/>
      <c r="L2490" s="11"/>
      <c r="M2490" s="3"/>
    </row>
    <row r="2491" spans="1:13" s="55" customFormat="1" x14ac:dyDescent="0.25">
      <c r="A2491" s="12"/>
      <c r="B2491" s="12"/>
      <c r="C2491" s="12"/>
      <c r="D2491" s="95"/>
      <c r="E2491" s="12"/>
      <c r="F2491" s="103"/>
      <c r="G2491" s="11"/>
      <c r="H2491" s="247"/>
      <c r="I2491" s="11"/>
      <c r="J2491" s="11"/>
      <c r="K2491" s="11"/>
      <c r="L2491" s="11"/>
      <c r="M2491" s="3"/>
    </row>
    <row r="2492" spans="1:13" s="55" customFormat="1" x14ac:dyDescent="0.25">
      <c r="A2492" s="12"/>
      <c r="B2492" s="12"/>
      <c r="C2492" s="12"/>
      <c r="D2492" s="95"/>
      <c r="E2492" s="12"/>
      <c r="F2492" s="103"/>
      <c r="G2492" s="11"/>
      <c r="H2492" s="247"/>
      <c r="I2492" s="11"/>
      <c r="J2492" s="11"/>
      <c r="K2492" s="11"/>
      <c r="L2492" s="11"/>
      <c r="M2492" s="3"/>
    </row>
    <row r="2493" spans="1:13" s="55" customFormat="1" x14ac:dyDescent="0.25">
      <c r="A2493" s="12"/>
      <c r="B2493" s="12"/>
      <c r="C2493" s="12"/>
      <c r="D2493" s="95"/>
      <c r="E2493" s="12"/>
      <c r="F2493" s="103"/>
      <c r="G2493" s="11"/>
      <c r="H2493" s="247"/>
      <c r="I2493" s="11"/>
      <c r="J2493" s="11"/>
      <c r="K2493" s="11"/>
      <c r="L2493" s="11"/>
      <c r="M2493" s="3"/>
    </row>
    <row r="2494" spans="1:13" s="55" customFormat="1" x14ac:dyDescent="0.25">
      <c r="A2494" s="12"/>
      <c r="B2494" s="12"/>
      <c r="C2494" s="12"/>
      <c r="D2494" s="95"/>
      <c r="E2494" s="12"/>
      <c r="F2494" s="103"/>
      <c r="G2494" s="11"/>
      <c r="H2494" s="247"/>
      <c r="I2494" s="11"/>
      <c r="J2494" s="11"/>
      <c r="K2494" s="11"/>
      <c r="L2494" s="11"/>
      <c r="M2494" s="3"/>
    </row>
    <row r="2495" spans="1:13" s="55" customFormat="1" x14ac:dyDescent="0.25">
      <c r="A2495" s="12"/>
      <c r="B2495" s="12"/>
      <c r="C2495" s="12"/>
      <c r="D2495" s="95"/>
      <c r="E2495" s="12"/>
      <c r="F2495" s="103"/>
      <c r="G2495" s="11"/>
      <c r="H2495" s="247"/>
      <c r="I2495" s="11"/>
      <c r="J2495" s="11"/>
      <c r="K2495" s="11"/>
      <c r="L2495" s="11"/>
      <c r="M2495" s="3"/>
    </row>
    <row r="2496" spans="1:13" s="55" customFormat="1" x14ac:dyDescent="0.25">
      <c r="A2496" s="12"/>
      <c r="B2496" s="12"/>
      <c r="C2496" s="12"/>
      <c r="D2496" s="95"/>
      <c r="E2496" s="12"/>
      <c r="F2496" s="103"/>
      <c r="G2496" s="11"/>
      <c r="H2496" s="247"/>
      <c r="I2496" s="11"/>
      <c r="J2496" s="11"/>
      <c r="K2496" s="11"/>
      <c r="L2496" s="11"/>
      <c r="M2496" s="3"/>
    </row>
    <row r="2497" spans="1:13" s="55" customFormat="1" x14ac:dyDescent="0.25">
      <c r="A2497" s="12"/>
      <c r="B2497" s="12"/>
      <c r="C2497" s="12"/>
      <c r="D2497" s="95"/>
      <c r="E2497" s="12"/>
      <c r="F2497" s="103"/>
      <c r="G2497" s="11"/>
      <c r="H2497" s="247"/>
      <c r="I2497" s="11"/>
      <c r="J2497" s="11"/>
      <c r="K2497" s="11"/>
      <c r="L2497" s="11"/>
      <c r="M2497" s="3"/>
    </row>
  </sheetData>
  <sheetProtection password="E15A" sheet="1" objects="1" scenarios="1" formatCells="0" formatColumns="0" formatRows="0" insertColumns="0" insertRows="0" insertHyperlinks="0" deleteColumns="0" deleteRows="0" sort="0" autoFilter="0" pivotTables="0"/>
  <mergeCells count="44">
    <mergeCell ref="D234:E234"/>
    <mergeCell ref="C273:E273"/>
    <mergeCell ref="D306:E306"/>
    <mergeCell ref="D304:E304"/>
    <mergeCell ref="C314:E314"/>
    <mergeCell ref="C267:E267"/>
    <mergeCell ref="B7:C8"/>
    <mergeCell ref="D212:E212"/>
    <mergeCell ref="D214:E214"/>
    <mergeCell ref="D208:E208"/>
    <mergeCell ref="B11:E11"/>
    <mergeCell ref="D68:E68"/>
    <mergeCell ref="D74:E74"/>
    <mergeCell ref="D72:E72"/>
    <mergeCell ref="D70:E70"/>
    <mergeCell ref="D105:E105"/>
    <mergeCell ref="D38:E38"/>
    <mergeCell ref="D210:E210"/>
    <mergeCell ref="C168:E168"/>
    <mergeCell ref="D193:E193"/>
    <mergeCell ref="C473:E473"/>
    <mergeCell ref="D415:E415"/>
    <mergeCell ref="C349:E349"/>
    <mergeCell ref="D336:E336"/>
    <mergeCell ref="C409:E409"/>
    <mergeCell ref="D413:E413"/>
    <mergeCell ref="C368:E368"/>
    <mergeCell ref="D374:E374"/>
    <mergeCell ref="D372:E372"/>
    <mergeCell ref="D296:E296"/>
    <mergeCell ref="C286:E286"/>
    <mergeCell ref="D228:E228"/>
    <mergeCell ref="D334:E334"/>
    <mergeCell ref="C324:E324"/>
    <mergeCell ref="C265:E265"/>
    <mergeCell ref="D342:E342"/>
    <mergeCell ref="C485:E485"/>
    <mergeCell ref="C475:E475"/>
    <mergeCell ref="C477:E477"/>
    <mergeCell ref="C479:E479"/>
    <mergeCell ref="C481:E481"/>
    <mergeCell ref="C483:E483"/>
    <mergeCell ref="D385:E385"/>
    <mergeCell ref="C381:E381"/>
  </mergeCells>
  <conditionalFormatting sqref="H465">
    <cfRule type="iconSet" priority="41">
      <iconSet iconSet="4Rating">
        <cfvo type="percent" val="0"/>
        <cfvo type="percent" val="25"/>
        <cfvo type="percent" val="50"/>
        <cfvo type="percent" val="75"/>
      </iconSet>
    </cfRule>
  </conditionalFormatting>
  <conditionalFormatting sqref="H77">
    <cfRule type="iconSet" priority="33">
      <iconSet iconSet="4Rating">
        <cfvo type="percent" val="0"/>
        <cfvo type="percent" val="25"/>
        <cfvo type="percent" val="50"/>
        <cfvo type="percent" val="75"/>
      </iconSet>
    </cfRule>
  </conditionalFormatting>
  <conditionalFormatting sqref="F34:F39 F156 F158 F160 F194:F195 F311:F325 F41 F469:F471 F162:F192 F198:F229 F231:F249 F251:F309 F327:F352 F354:F407 F409:F467 F473 F475 F477 F479 F481 F483 F485 F43:F154">
    <cfRule type="cellIs" dxfId="24" priority="13" operator="equal">
      <formula>"NE"</formula>
    </cfRule>
  </conditionalFormatting>
  <conditionalFormatting sqref="F155">
    <cfRule type="cellIs" dxfId="23" priority="12" operator="equal">
      <formula>"NE"</formula>
    </cfRule>
  </conditionalFormatting>
  <conditionalFormatting sqref="F157">
    <cfRule type="cellIs" dxfId="22" priority="11" operator="equal">
      <formula>"NE"</formula>
    </cfRule>
  </conditionalFormatting>
  <conditionalFormatting sqref="F159">
    <cfRule type="cellIs" dxfId="21" priority="10" operator="equal">
      <formula>"NE"</formula>
    </cfRule>
  </conditionalFormatting>
  <conditionalFormatting sqref="H196">
    <cfRule type="iconSet" priority="20">
      <iconSet iconSet="4Rating">
        <cfvo type="percent" val="0"/>
        <cfvo type="percent" val="25"/>
        <cfvo type="percent" val="50"/>
        <cfvo type="percent" val="75"/>
      </iconSet>
    </cfRule>
  </conditionalFormatting>
  <conditionalFormatting sqref="F310">
    <cfRule type="cellIs" dxfId="20" priority="7" operator="equal">
      <formula>"NE"</formula>
    </cfRule>
  </conditionalFormatting>
  <conditionalFormatting sqref="F326">
    <cfRule type="cellIs" dxfId="19" priority="3" operator="equal">
      <formula>"NE"</formula>
    </cfRule>
  </conditionalFormatting>
  <conditionalFormatting sqref="F161">
    <cfRule type="cellIs" dxfId="18" priority="9" operator="equal">
      <formula>"NE"</formula>
    </cfRule>
  </conditionalFormatting>
  <conditionalFormatting sqref="F193">
    <cfRule type="cellIs" dxfId="17" priority="8" operator="equal">
      <formula>"NE"</formula>
    </cfRule>
  </conditionalFormatting>
  <conditionalFormatting sqref="F196:F197">
    <cfRule type="cellIs" dxfId="16" priority="6" operator="equal">
      <formula>"NE"</formula>
    </cfRule>
  </conditionalFormatting>
  <conditionalFormatting sqref="F468">
    <cfRule type="cellIs" dxfId="15" priority="5" operator="equal">
      <formula>"NE"</formula>
    </cfRule>
  </conditionalFormatting>
  <conditionalFormatting sqref="F230">
    <cfRule type="cellIs" dxfId="14" priority="4" operator="equal">
      <formula>"NE"</formula>
    </cfRule>
  </conditionalFormatting>
  <conditionalFormatting sqref="F353">
    <cfRule type="cellIs" dxfId="13" priority="2" operator="equal">
      <formula>"NE"</formula>
    </cfRule>
  </conditionalFormatting>
  <conditionalFormatting sqref="F40 F42">
    <cfRule type="cellIs" dxfId="12" priority="1" operator="equal">
      <formula>"NE"</formula>
    </cfRule>
  </conditionalFormatting>
  <dataValidations count="2">
    <dataValidation type="list" allowBlank="1" showInputMessage="1" showErrorMessage="1" sqref="F34 F64 F397 F485 F483 F72 F306 F326 F107 F105 F353 F351 F139:F141 F302 F113 F174 F409 F234 F178 F290 F267 F387 F399 F68:F70 F479 F66 F273 F282 F88 F101:F103 F395 F450 F458 F338 F440 F481 F442 F452 F434 F456 F454 F52 F226 F475 F294 F286 F74 F328 F324 F477 F288 F314 F383 F56 F143 F312 F50 F44 F38 F46 F193 F462 F54 F48 F212 F460 F109 F204 F304 F238 F36 F438 F189 F316 F111 F117:F119 F176 F183 F180 F115 F330 F336 F340 F58 F208 F210 F228 F230 F216 F218 F220 F222 F224 F232 F236 F251 F247 F253 F257 F255 F259 F263 F214 F292 F300 F269 F271 F280 F261 F298 F296 F284 F265 F342 F349 F355 F137 F133:F135 F86 F84 F206 F168 F436 F428 F186 F432 F448 F334 F123:F127 F249 F170 F172 F391 F393 F401 F381 F403 F411 F357 F368 F370 F372 F407 F413 F310 F374 F191 F161 F131 F159 F157 F155 F153 F424 F332 F389 F444 F446 F422 F426 F415 F308 F129 F240 F405 F385 F40:F42 F473 F60 F145 F62 F121">
      <formula1>YESNO</formula1>
    </dataValidation>
    <dataValidation operator="greaterThan" allowBlank="1" showInputMessage="1" showErrorMessage="1" sqref="K290:L290 M234:M235 H329:L329 H341 K304:L304 H339 K306:K307 K302:L302 M238:M239 K300:L300 K309 K296:L296 K298:L298 K292:L292 H335:L335 I334 H337:L337 I313:L313 I290 I292 I296 I298 I300 I302 I304 I306:I310 J307:J310 L306:L310 F20:F24 F18 G18:G24"/>
  </dataValidations>
  <pageMargins left="0.7" right="0.7" top="0.75" bottom="0.75" header="0.3" footer="0.3"/>
  <pageSetup paperSize="8" scale="55"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40" id="{7740A2DF-38CA-499A-889E-409572E3ED6C}">
            <x14:iconSet iconSet="3Stars">
              <x14:cfvo type="percent">
                <xm:f>0</xm:f>
              </x14:cfvo>
              <x14:cfvo type="num">
                <xm:f>0</xm:f>
              </x14:cfvo>
              <x14:cfvo type="num">
                <xm:f>7</xm:f>
              </x14:cfvo>
            </x14:iconSet>
          </x14:cfRule>
          <xm:sqref>H465</xm:sqref>
        </x14:conditionalFormatting>
        <x14:conditionalFormatting xmlns:xm="http://schemas.microsoft.com/office/excel/2006/main">
          <x14:cfRule type="iconSet" priority="32" id="{39426171-ADA2-43EF-B9C0-A689A1E29291}">
            <x14:iconSet iconSet="3Stars">
              <x14:cfvo type="percent">
                <xm:f>0</xm:f>
              </x14:cfvo>
              <x14:cfvo type="num">
                <xm:f>0</xm:f>
              </x14:cfvo>
              <x14:cfvo type="num">
                <xm:f>7</xm:f>
              </x14:cfvo>
            </x14:iconSet>
          </x14:cfRule>
          <xm:sqref>H77</xm:sqref>
        </x14:conditionalFormatting>
        <x14:conditionalFormatting xmlns:xm="http://schemas.microsoft.com/office/excel/2006/main">
          <x14:cfRule type="iconSet" priority="19" id="{F0062EA6-B80F-4F27-9E51-C1D228CAD51F}">
            <x14:iconSet iconSet="3Stars">
              <x14:cfvo type="percent">
                <xm:f>0</xm:f>
              </x14:cfvo>
              <x14:cfvo type="num">
                <xm:f>0</xm:f>
              </x14:cfvo>
              <x14:cfvo type="num">
                <xm:f>7</xm:f>
              </x14:cfvo>
            </x14:iconSet>
          </x14:cfRule>
          <xm:sqref>H196</xm:sqref>
        </x14:conditionalFormatting>
        <x14:conditionalFormatting xmlns:xm="http://schemas.microsoft.com/office/excel/2006/main">
          <x14:cfRule type="iconSet" priority="16" id="{976C144C-88E9-409B-94D2-C2BED7F35186}">
            <x14:iconSet iconSet="3Symbols" custom="1">
              <x14:cfvo type="percent">
                <xm:f>0</xm:f>
              </x14:cfvo>
              <x14:cfvo type="percent">
                <xm:f>0</xm:f>
              </x14:cfvo>
              <x14:cfvo type="num">
                <xm:f>1</xm:f>
              </x14:cfvo>
              <x14:cfIcon iconSet="3Symbols" iconId="0"/>
              <x14:cfIcon iconSet="3Symbols" iconId="0"/>
              <x14:cfIcon iconSet="3Symbols" iconId="2"/>
            </x14:iconSet>
          </x14:cfRule>
          <xm:sqref>H89</xm:sqref>
        </x14:conditionalFormatting>
        <x14:conditionalFormatting xmlns:xm="http://schemas.microsoft.com/office/excel/2006/main">
          <x14:cfRule type="iconSet" priority="15" id="{7E53AD03-2B4A-4FA8-A663-BE26BD33D8B3}">
            <x14:iconSet iconSet="3Symbols" custom="1">
              <x14:cfvo type="percent">
                <xm:f>0</xm:f>
              </x14:cfvo>
              <x14:cfvo type="percent">
                <xm:f>0</xm:f>
              </x14:cfvo>
              <x14:cfvo type="num">
                <xm:f>1</xm:f>
              </x14:cfvo>
              <x14:cfIcon iconSet="3Symbols" iconId="0"/>
              <x14:cfIcon iconSet="3Symbols" iconId="0"/>
              <x14:cfIcon iconSet="3Symbols" iconId="2"/>
            </x14:iconSet>
          </x14:cfRule>
          <xm:sqref>H486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Lists!#REF!</xm:f>
          </x14:formula1>
          <xm:sqref>F344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sheetPr>
  <dimension ref="B1:J37"/>
  <sheetViews>
    <sheetView workbookViewId="0">
      <selection activeCell="G12" sqref="G12:G28"/>
    </sheetView>
  </sheetViews>
  <sheetFormatPr defaultColWidth="9.140625" defaultRowHeight="15" outlineLevelCol="1" x14ac:dyDescent="0.25"/>
  <cols>
    <col min="1" max="1" width="5" style="55" customWidth="1"/>
    <col min="2" max="2" width="35.140625" style="55" customWidth="1"/>
    <col min="3" max="3" width="84.7109375" style="55" customWidth="1"/>
    <col min="4" max="4" width="9.5703125" style="55" customWidth="1"/>
    <col min="5" max="5" width="5.140625" style="55" customWidth="1"/>
    <col min="6" max="6" width="9.140625" style="55" hidden="1" customWidth="1" outlineLevel="1"/>
    <col min="7" max="7" width="13.140625" style="55" hidden="1" customWidth="1" outlineLevel="1"/>
    <col min="8" max="8" width="14.42578125" style="55" customWidth="1" collapsed="1"/>
    <col min="9" max="9" width="14.42578125" style="55" customWidth="1"/>
    <col min="10" max="16384" width="9.140625" style="55"/>
  </cols>
  <sheetData>
    <row r="1" spans="2:10" x14ac:dyDescent="0.25">
      <c r="B1" s="20"/>
      <c r="C1" s="20"/>
      <c r="D1" s="90"/>
      <c r="E1" s="20"/>
    </row>
    <row r="2" spans="2:10" ht="26.25" x14ac:dyDescent="0.4">
      <c r="B2" s="274" t="s">
        <v>73</v>
      </c>
      <c r="C2" s="60"/>
      <c r="D2" s="60"/>
      <c r="E2" s="60"/>
    </row>
    <row r="3" spans="2:10" ht="28.5" customHeight="1" x14ac:dyDescent="0.25">
      <c r="B3" s="20"/>
      <c r="C3" s="20"/>
      <c r="D3" s="90"/>
      <c r="E3" s="20"/>
    </row>
    <row r="4" spans="2:10" ht="21" x14ac:dyDescent="0.35">
      <c r="B4" s="60"/>
      <c r="C4" s="20"/>
      <c r="D4" s="90"/>
      <c r="E4" s="20"/>
    </row>
    <row r="5" spans="2:10" ht="36" customHeight="1" x14ac:dyDescent="0.25">
      <c r="B5" s="20"/>
      <c r="C5" s="20"/>
      <c r="D5" s="90"/>
      <c r="E5" s="20"/>
    </row>
    <row r="6" spans="2:10" ht="25.5" customHeight="1" x14ac:dyDescent="0.25">
      <c r="B6" s="455" t="s">
        <v>74</v>
      </c>
      <c r="C6" s="348" t="str">
        <f>QUESTIONNAIRE!E6</f>
        <v>NAZIV_2011-11-11</v>
      </c>
      <c r="D6" s="90"/>
      <c r="E6" s="20"/>
    </row>
    <row r="7" spans="2:10" ht="25.5" customHeight="1" x14ac:dyDescent="0.25">
      <c r="B7" s="213"/>
      <c r="C7" s="215"/>
      <c r="D7" s="90"/>
      <c r="E7" s="20"/>
    </row>
    <row r="8" spans="2:10" ht="25.5" customHeight="1" x14ac:dyDescent="0.25">
      <c r="B8" s="68"/>
      <c r="C8" s="57"/>
      <c r="D8" s="58"/>
      <c r="E8" s="58"/>
    </row>
    <row r="9" spans="2:10" ht="25.5" customHeight="1" x14ac:dyDescent="0.25">
      <c r="B9" s="68"/>
      <c r="C9" s="57"/>
      <c r="D9" s="58"/>
      <c r="E9" s="58"/>
    </row>
    <row r="10" spans="2:10" ht="33" customHeight="1" x14ac:dyDescent="0.25">
      <c r="B10" s="12"/>
      <c r="C10" s="12"/>
      <c r="D10" s="12"/>
      <c r="G10" s="55">
        <v>1</v>
      </c>
      <c r="H10" s="12"/>
      <c r="I10" s="250"/>
      <c r="J10" s="250"/>
    </row>
    <row r="11" spans="2:10" ht="21.75" customHeight="1" x14ac:dyDescent="0.25">
      <c r="B11" s="349" t="s">
        <v>77</v>
      </c>
      <c r="C11" s="349"/>
      <c r="D11" s="350" t="s">
        <v>38</v>
      </c>
      <c r="E11" s="351"/>
      <c r="F11" s="55" t="s">
        <v>26</v>
      </c>
      <c r="G11" s="265" t="s">
        <v>19</v>
      </c>
    </row>
    <row r="12" spans="2:10" ht="12" customHeight="1" x14ac:dyDescent="0.25">
      <c r="B12" s="352"/>
      <c r="C12" s="353"/>
      <c r="D12" s="354"/>
      <c r="E12" s="37"/>
      <c r="G12" s="265"/>
      <c r="H12" s="250"/>
    </row>
    <row r="13" spans="2:10" ht="18" x14ac:dyDescent="0.25">
      <c r="B13" s="352" t="str">
        <f>QUESTIONNAIRE!A27</f>
        <v>Izbor i definiranje investicije</v>
      </c>
      <c r="C13" s="37"/>
      <c r="D13" s="355">
        <f>IF($G$10=1,G13,0)</f>
        <v>0.99999999999999989</v>
      </c>
      <c r="E13" s="37"/>
      <c r="F13" s="55">
        <v>1</v>
      </c>
      <c r="G13" s="332">
        <f>QUESTIONNAIRE!H77</f>
        <v>0.99999999999999989</v>
      </c>
      <c r="H13" s="250"/>
    </row>
    <row r="14" spans="2:10" ht="18" x14ac:dyDescent="0.25">
      <c r="B14" s="352"/>
      <c r="C14" s="37"/>
      <c r="D14" s="355"/>
      <c r="E14" s="37"/>
      <c r="G14" s="332"/>
      <c r="H14" s="250"/>
    </row>
    <row r="15" spans="2:10" s="4" customFormat="1" ht="18" x14ac:dyDescent="0.25">
      <c r="B15" s="356"/>
      <c r="C15" s="366" t="s">
        <v>115</v>
      </c>
      <c r="D15" s="357">
        <f>IF(AND(G15=1,G13=1)=TRUE,1,0)</f>
        <v>1</v>
      </c>
      <c r="E15" s="358"/>
      <c r="F15" s="4">
        <f>IF(G15=1,1,0)</f>
        <v>1</v>
      </c>
      <c r="G15" s="347">
        <f>+QUESTIONNAIRE!H89</f>
        <v>1</v>
      </c>
      <c r="I15" s="253"/>
      <c r="J15" s="251"/>
    </row>
    <row r="16" spans="2:10" s="4" customFormat="1" ht="18" x14ac:dyDescent="0.25">
      <c r="B16" s="359"/>
      <c r="C16" s="367"/>
      <c r="D16" s="360"/>
      <c r="E16" s="361"/>
      <c r="G16" s="346"/>
      <c r="I16" s="253"/>
      <c r="J16" s="251"/>
    </row>
    <row r="17" spans="2:10" ht="18" x14ac:dyDescent="0.25">
      <c r="B17" s="352" t="str">
        <f>QUESTIONNAIRE!B95</f>
        <v>Upravljanje i planiranje procesom</v>
      </c>
      <c r="C17" s="365"/>
      <c r="D17" s="355">
        <f>IF($G$10=1,G17,0)</f>
        <v>1</v>
      </c>
      <c r="E17" s="37"/>
      <c r="F17" s="55">
        <v>2</v>
      </c>
      <c r="G17" s="332">
        <f>QUESTIONNAIRE!H196</f>
        <v>1</v>
      </c>
      <c r="H17" s="250"/>
    </row>
    <row r="18" spans="2:10" ht="18" x14ac:dyDescent="0.25">
      <c r="B18" s="352"/>
      <c r="C18" s="365"/>
      <c r="D18" s="355"/>
      <c r="E18" s="37"/>
      <c r="G18" s="332"/>
      <c r="H18" s="250"/>
    </row>
    <row r="19" spans="2:10" ht="18" x14ac:dyDescent="0.25">
      <c r="B19" s="352" t="str">
        <f>QUESTIONNAIRE!$B$198</f>
        <v>Razvoj JPP projekta</v>
      </c>
      <c r="C19" s="365"/>
      <c r="D19" s="355"/>
      <c r="E19" s="37"/>
      <c r="G19" s="332"/>
      <c r="H19" s="250"/>
    </row>
    <row r="20" spans="2:10" ht="18" x14ac:dyDescent="0.25">
      <c r="B20" s="37" t="str">
        <f>"       - "&amp;QUESTIONNAIRE!B200</f>
        <v xml:space="preserve">       - Razvoj analize priuštivosti</v>
      </c>
      <c r="C20" s="365"/>
      <c r="D20" s="355">
        <f>IF($G$10=1,G20,0)</f>
        <v>1</v>
      </c>
      <c r="E20" s="37"/>
      <c r="F20" s="55">
        <v>2</v>
      </c>
      <c r="G20" s="332">
        <f>QUESTIONNAIRE!H201</f>
        <v>1</v>
      </c>
      <c r="H20" s="250"/>
    </row>
    <row r="21" spans="2:10" ht="18" x14ac:dyDescent="0.25">
      <c r="B21" s="37" t="str">
        <f>"       - "&amp;QUESTIONNAIRE!B243</f>
        <v xml:space="preserve">       - Razvoj analize rizika</v>
      </c>
      <c r="C21" s="365"/>
      <c r="D21" s="355">
        <f>IF($G$10=1,G21,0)</f>
        <v>1</v>
      </c>
      <c r="E21" s="37"/>
      <c r="F21" s="55">
        <v>2</v>
      </c>
      <c r="G21" s="332">
        <f>QUESTIONNAIRE!H244</f>
        <v>1</v>
      </c>
      <c r="H21" s="250"/>
    </row>
    <row r="22" spans="2:10" ht="18" x14ac:dyDescent="0.25">
      <c r="B22" s="37" t="str">
        <f>"       - "&amp;QUESTIONNAIRE!B276</f>
        <v xml:space="preserve">       - Provođenje ispitivanja tržišta i analize bankabilnosti</v>
      </c>
      <c r="C22" s="365"/>
      <c r="D22" s="355">
        <f>IF($G$10=1,G22,0)</f>
        <v>1</v>
      </c>
      <c r="E22" s="37"/>
      <c r="F22" s="55">
        <v>2</v>
      </c>
      <c r="G22" s="332">
        <f>QUESTIONNAIRE!H277</f>
        <v>1</v>
      </c>
    </row>
    <row r="23" spans="2:10" ht="18" x14ac:dyDescent="0.25">
      <c r="B23" s="37" t="str">
        <f>"       - "&amp;QUESTIONNAIRE!B320</f>
        <v xml:space="preserve">       - Procjena JPP opcije u odnosu na alternativne opcije isporuke projekta</v>
      </c>
      <c r="C23" s="365"/>
      <c r="D23" s="355">
        <f>IF($G$10=1,G23,0)</f>
        <v>1</v>
      </c>
      <c r="E23" s="37"/>
      <c r="F23" s="55">
        <v>2</v>
      </c>
      <c r="G23" s="332">
        <f>QUESTIONNAIRE!H321</f>
        <v>1</v>
      </c>
    </row>
    <row r="24" spans="2:10" ht="18" x14ac:dyDescent="0.25">
      <c r="B24" s="37" t="str">
        <f>"       - "&amp;QUESTIONNAIRE!B345</f>
        <v xml:space="preserve">       - Kreiranje proračuna, računovodstveni i statistički tretman</v>
      </c>
      <c r="C24" s="365"/>
      <c r="D24" s="355">
        <f>IF($G$10=1,G24,0)</f>
        <v>1</v>
      </c>
      <c r="E24" s="37"/>
      <c r="F24" s="55">
        <v>2</v>
      </c>
      <c r="G24" s="332">
        <f>QUESTIONNAIRE!H346</f>
        <v>1</v>
      </c>
    </row>
    <row r="25" spans="2:10" ht="18" x14ac:dyDescent="0.25">
      <c r="B25" s="352"/>
      <c r="C25" s="365"/>
      <c r="D25" s="355"/>
      <c r="E25" s="37"/>
      <c r="G25" s="332"/>
    </row>
    <row r="26" spans="2:10" ht="18" x14ac:dyDescent="0.25">
      <c r="B26" s="352" t="str">
        <f>QUESTIONNAIRE!B361</f>
        <v>Priprema za nabavu</v>
      </c>
      <c r="C26" s="365"/>
      <c r="D26" s="355">
        <f>IF($G$10=1,G26,0)</f>
        <v>1</v>
      </c>
      <c r="E26" s="37"/>
      <c r="F26" s="55">
        <v>2</v>
      </c>
      <c r="G26" s="332">
        <f>QUESTIONNAIRE!H465</f>
        <v>1</v>
      </c>
    </row>
    <row r="27" spans="2:10" ht="18" x14ac:dyDescent="0.25">
      <c r="B27" s="37"/>
      <c r="C27" s="365"/>
      <c r="D27" s="355"/>
      <c r="E27" s="37"/>
      <c r="G27" s="332"/>
    </row>
    <row r="28" spans="2:10" s="4" customFormat="1" ht="18" x14ac:dyDescent="0.25">
      <c r="B28" s="356"/>
      <c r="C28" s="366" t="s">
        <v>92</v>
      </c>
      <c r="D28" s="357">
        <f>IF(AND(D15=1,G17=1,G20=1,G21=1,G22=1,G23=1,G24=1,G26=1,G28=1)=TRUE,1,0)</f>
        <v>1</v>
      </c>
      <c r="E28" s="358"/>
      <c r="F28" s="4">
        <f>IF(G28=1,2,0)</f>
        <v>2</v>
      </c>
      <c r="G28" s="346">
        <f>QUESTIONNAIRE!H486</f>
        <v>1</v>
      </c>
      <c r="I28" s="253"/>
      <c r="J28" s="251"/>
    </row>
    <row r="29" spans="2:10" ht="18" x14ac:dyDescent="0.25">
      <c r="B29" s="37"/>
      <c r="C29" s="37"/>
      <c r="D29" s="362"/>
      <c r="E29" s="37"/>
      <c r="G29" s="250"/>
    </row>
    <row r="30" spans="2:10" ht="15.75" x14ac:dyDescent="0.25">
      <c r="B30" s="363"/>
      <c r="C30" s="363"/>
      <c r="D30" s="364"/>
      <c r="E30" s="363"/>
    </row>
    <row r="31" spans="2:10" ht="18" x14ac:dyDescent="0.25">
      <c r="B31" s="363"/>
      <c r="C31" s="365" t="s">
        <v>116</v>
      </c>
      <c r="D31" s="355">
        <f>+G31</f>
        <v>1</v>
      </c>
      <c r="E31" s="37"/>
      <c r="G31" s="55">
        <v>1</v>
      </c>
    </row>
    <row r="32" spans="2:10" ht="18" x14ac:dyDescent="0.25">
      <c r="B32" s="363"/>
      <c r="C32" s="365" t="s">
        <v>117</v>
      </c>
      <c r="D32" s="355">
        <f t="shared" ref="D32:D33" si="0">+G32</f>
        <v>0.7</v>
      </c>
      <c r="E32" s="37"/>
      <c r="G32" s="55">
        <v>0.7</v>
      </c>
    </row>
    <row r="33" spans="2:10" ht="18" x14ac:dyDescent="0.25">
      <c r="B33" s="363"/>
      <c r="C33" s="365" t="s">
        <v>118</v>
      </c>
      <c r="D33" s="355">
        <f t="shared" si="0"/>
        <v>0.4</v>
      </c>
      <c r="E33" s="37"/>
      <c r="G33" s="55">
        <v>0.4</v>
      </c>
    </row>
    <row r="34" spans="2:10" ht="18" x14ac:dyDescent="0.25">
      <c r="B34" s="363"/>
      <c r="C34" s="365" t="s">
        <v>119</v>
      </c>
      <c r="D34" s="355">
        <f>+G34</f>
        <v>0</v>
      </c>
      <c r="E34" s="37"/>
      <c r="G34" s="55">
        <v>0</v>
      </c>
    </row>
    <row r="36" spans="2:10" s="4" customFormat="1" ht="24.95" customHeight="1" x14ac:dyDescent="0.25">
      <c r="C36" s="55"/>
      <c r="D36" s="55"/>
      <c r="E36" s="55"/>
      <c r="F36" s="55"/>
      <c r="G36" s="55"/>
      <c r="I36" s="253"/>
      <c r="J36" s="251"/>
    </row>
    <row r="37" spans="2:10" s="4" customFormat="1" ht="24.95" customHeight="1" x14ac:dyDescent="0.25">
      <c r="C37" s="55"/>
      <c r="D37" s="55"/>
      <c r="E37" s="55"/>
      <c r="F37" s="55"/>
      <c r="G37" s="55"/>
      <c r="I37" s="253"/>
      <c r="J37" s="251"/>
    </row>
  </sheetData>
  <sheetProtection password="E15A" sheet="1" objects="1" scenarios="1" formatCells="0" formatColumns="0" formatRows="0" insertColumns="0" insertRows="0" insertHyperlinks="0" deleteColumns="0" deleteRows="0" sort="0" autoFilter="0" pivotTables="0"/>
  <autoFilter ref="G11:G26"/>
  <conditionalFormatting sqref="E15:E16">
    <cfRule type="iconSet" priority="5">
      <iconSet iconSet="3Symbols2">
        <cfvo type="percent" val="0"/>
        <cfvo type="num" val="0"/>
        <cfvo type="num" val="2"/>
      </iconSet>
    </cfRule>
  </conditionalFormatting>
  <conditionalFormatting sqref="E15:E16">
    <cfRule type="colorScale" priority="6">
      <colorScale>
        <cfvo type="percent" val="0"/>
        <cfvo type="percent" val="50"/>
        <cfvo type="percent" val="100"/>
        <color rgb="FFF8696B"/>
        <color rgb="FFFFEB84"/>
        <color rgb="FF63BE7B"/>
      </colorScale>
    </cfRule>
  </conditionalFormatting>
  <conditionalFormatting sqref="E28">
    <cfRule type="colorScale" priority="3">
      <colorScale>
        <cfvo type="percent" val="0"/>
        <cfvo type="percent" val="50"/>
        <cfvo type="percent" val="100"/>
        <color rgb="FFF8696B"/>
        <color rgb="FFFFEB84"/>
        <color rgb="FF63BE7B"/>
      </colorScale>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9" id="{1E4223D5-2BF5-4382-8B4B-61BF41F93FAF}">
            <x14:iconSet iconSet="4TrafficLights" showValue="0" custom="1">
              <x14:cfvo type="percent">
                <xm:f>0</xm:f>
              </x14:cfvo>
              <x14:cfvo type="num">
                <xm:f>1E-3</xm:f>
              </x14:cfvo>
              <x14:cfvo type="num">
                <xm:f>0.66659999999999997</xm:f>
              </x14:cfvo>
              <x14:cfvo type="num">
                <xm:f>0.999</xm:f>
              </x14:cfvo>
              <x14:cfIcon iconSet="4TrafficLights" iconId="0"/>
              <x14:cfIcon iconSet="3TrafficLights1" iconId="0"/>
              <x14:cfIcon iconSet="3TrafficLights1" iconId="1"/>
              <x14:cfIcon iconSet="3TrafficLights1" iconId="2"/>
            </x14:iconSet>
          </x14:cfRule>
          <xm:sqref>D31:D34</xm:sqref>
        </x14:conditionalFormatting>
        <x14:conditionalFormatting xmlns:xm="http://schemas.microsoft.com/office/excel/2006/main">
          <x14:cfRule type="iconSet" priority="7" id="{A3E4BD1F-3F1A-403D-8E6E-640F4721562A}">
            <x14:iconSet iconSet="3Stars" showValue="0">
              <x14:cfvo type="percent">
                <xm:f>0</xm:f>
              </x14:cfvo>
              <x14:cfvo type="percent">
                <xm:f>33</xm:f>
              </x14:cfvo>
              <x14:cfvo type="percent">
                <xm:f>67</xm:f>
              </x14:cfvo>
            </x14:iconSet>
          </x14:cfRule>
          <xm:sqref>D16</xm:sqref>
        </x14:conditionalFormatting>
        <x14:conditionalFormatting xmlns:xm="http://schemas.microsoft.com/office/excel/2006/main">
          <x14:cfRule type="iconSet" priority="2" id="{CA2504A2-FF29-4A5B-9CFC-53CA7255A5D4}">
            <x14:iconSet iconSet="3Symbols" showValue="0" custom="1">
              <x14:cfvo type="percent">
                <xm:f>0</xm:f>
              </x14:cfvo>
              <x14:cfvo type="num">
                <xm:f>0</xm:f>
              </x14:cfvo>
              <x14:cfvo type="num">
                <xm:f>1</xm:f>
              </x14:cfvo>
              <x14:cfIcon iconSet="3Symbols" iconId="0"/>
              <x14:cfIcon iconSet="3Symbols" iconId="0"/>
              <x14:cfIcon iconSet="3Symbols" iconId="2"/>
            </x14:iconSet>
          </x14:cfRule>
          <xm:sqref>D15</xm:sqref>
        </x14:conditionalFormatting>
        <x14:conditionalFormatting xmlns:xm="http://schemas.microsoft.com/office/excel/2006/main">
          <x14:cfRule type="iconSet" priority="1" id="{08B0F718-27F5-4D32-9E23-5C0646D86A5F}">
            <x14:iconSet iconSet="3Symbols" showValue="0" custom="1">
              <x14:cfvo type="percent">
                <xm:f>0</xm:f>
              </x14:cfvo>
              <x14:cfvo type="num">
                <xm:f>0</xm:f>
              </x14:cfvo>
              <x14:cfvo type="num">
                <xm:f>1</xm:f>
              </x14:cfvo>
              <x14:cfIcon iconSet="3Symbols" iconId="0"/>
              <x14:cfIcon iconSet="3Symbols" iconId="0"/>
              <x14:cfIcon iconSet="3Symbols" iconId="2"/>
            </x14:iconSet>
          </x14:cfRule>
          <xm:sqref>D28</xm:sqref>
        </x14:conditionalFormatting>
        <x14:conditionalFormatting xmlns:xm="http://schemas.microsoft.com/office/excel/2006/main">
          <x14:cfRule type="iconSet" priority="37" id="{7D68FC04-CB3A-43FA-833F-FA889763A1B7}">
            <x14:iconSet iconSet="4TrafficLights" showValue="0" custom="1">
              <x14:cfvo type="percent">
                <xm:f>0</xm:f>
              </x14:cfvo>
              <x14:cfvo type="num">
                <xm:f>1E-3</xm:f>
              </x14:cfvo>
              <x14:cfvo type="num">
                <xm:f>0.66659999999999997</xm:f>
              </x14:cfvo>
              <x14:cfvo type="num">
                <xm:f>0.999</xm:f>
              </x14:cfvo>
              <x14:cfIcon iconSet="4TrafficLights" iconId="0"/>
              <x14:cfIcon iconSet="3TrafficLights1" iconId="0"/>
              <x14:cfIcon iconSet="3TrafficLights1" iconId="1"/>
              <x14:cfIcon iconSet="3TrafficLights1" iconId="2"/>
            </x14:iconSet>
          </x14:cfRule>
          <xm:sqref>D13:D14 D17:D27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3:D9"/>
  <sheetViews>
    <sheetView workbookViewId="0">
      <selection activeCell="B5" sqref="B5"/>
    </sheetView>
  </sheetViews>
  <sheetFormatPr defaultColWidth="9.140625" defaultRowHeight="15" x14ac:dyDescent="0.25"/>
  <cols>
    <col min="1" max="1" width="9.140625" style="446"/>
    <col min="2" max="2" width="53" style="446" customWidth="1"/>
    <col min="3" max="16384" width="9.140625" style="446"/>
  </cols>
  <sheetData>
    <row r="3" spans="2:4" ht="50.25" customHeight="1" x14ac:dyDescent="0.25">
      <c r="B3" s="445" t="s">
        <v>199</v>
      </c>
    </row>
    <row r="5" spans="2:4" s="447" customFormat="1" ht="33" customHeight="1" x14ac:dyDescent="0.35">
      <c r="B5" s="444" t="s">
        <v>200</v>
      </c>
    </row>
    <row r="9" spans="2:4" ht="15.75" x14ac:dyDescent="0.25">
      <c r="D9" s="448"/>
    </row>
  </sheetData>
  <sheetProtection formatCells="0" formatColumns="0" formatRows="0" insertColumns="0" insertRows="0" insertHyperlinks="0" deleteColumns="0" deleteRows="0" sort="0" autoFilter="0" pivotTables="0"/>
  <dataConsolidate/>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DATABASE!$J$13:$M$13</xm:f>
          </x14:formula1>
          <xm:sqref>B5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M2189"/>
  <sheetViews>
    <sheetView topLeftCell="F1" workbookViewId="0">
      <selection activeCell="N21" sqref="N21"/>
    </sheetView>
  </sheetViews>
  <sheetFormatPr defaultColWidth="9.140625" defaultRowHeight="15" outlineLevelRow="1" x14ac:dyDescent="0.25"/>
  <cols>
    <col min="1" max="1" width="3.7109375" style="12" customWidth="1"/>
    <col min="2" max="2" width="9" style="7" customWidth="1"/>
    <col min="3" max="3" width="16.7109375" style="96" customWidth="1"/>
    <col min="4" max="4" width="29.42578125" style="96" customWidth="1"/>
    <col min="5" max="5" width="145.42578125" style="96" customWidth="1"/>
    <col min="6" max="6" width="21.85546875" style="73" customWidth="1"/>
    <col min="7" max="7" width="8.42578125" style="6" customWidth="1"/>
    <col min="8" max="8" width="9.140625" style="1" customWidth="1"/>
    <col min="9" max="9" width="12.7109375" style="1" customWidth="1"/>
    <col min="10" max="13" width="21.85546875" style="73" customWidth="1"/>
    <col min="14" max="16384" width="9.140625" style="1"/>
  </cols>
  <sheetData>
    <row r="1" spans="1:13" x14ac:dyDescent="0.25">
      <c r="A1" s="20"/>
      <c r="B1" s="20"/>
      <c r="C1" s="90"/>
      <c r="D1" s="90"/>
      <c r="E1" s="90"/>
      <c r="F1" s="72"/>
      <c r="G1" s="56"/>
      <c r="J1" s="72"/>
      <c r="K1" s="72"/>
      <c r="L1" s="72"/>
      <c r="M1" s="72"/>
    </row>
    <row r="2" spans="1:13" ht="26.25" x14ac:dyDescent="0.4">
      <c r="A2" s="20"/>
      <c r="B2" s="274"/>
      <c r="C2" s="60"/>
      <c r="D2" s="60"/>
      <c r="E2" s="60"/>
      <c r="F2" s="97"/>
      <c r="G2" s="56"/>
      <c r="J2" s="97"/>
      <c r="K2" s="97"/>
      <c r="L2" s="97"/>
      <c r="M2" s="97"/>
    </row>
    <row r="3" spans="1:13" x14ac:dyDescent="0.25">
      <c r="A3" s="20"/>
      <c r="B3" s="20"/>
      <c r="C3" s="90"/>
      <c r="D3" s="90"/>
      <c r="E3" s="90"/>
      <c r="F3" s="72"/>
      <c r="G3" s="56"/>
      <c r="J3" s="72"/>
      <c r="K3" s="72"/>
      <c r="L3" s="72"/>
      <c r="M3" s="72"/>
    </row>
    <row r="4" spans="1:13" ht="21" x14ac:dyDescent="0.35">
      <c r="A4" s="20"/>
      <c r="B4" s="60" t="s">
        <v>13</v>
      </c>
      <c r="C4" s="90"/>
      <c r="D4" s="90"/>
      <c r="E4" s="90"/>
      <c r="F4" s="72"/>
      <c r="G4" s="56"/>
      <c r="J4" s="72"/>
      <c r="K4" s="72"/>
      <c r="L4" s="72"/>
      <c r="M4" s="72"/>
    </row>
    <row r="5" spans="1:13" x14ac:dyDescent="0.25">
      <c r="A5" s="20"/>
      <c r="B5" s="20"/>
      <c r="C5" s="90"/>
      <c r="D5" s="90"/>
      <c r="E5" s="90"/>
      <c r="F5" s="72"/>
      <c r="G5" s="56"/>
      <c r="J5" s="72"/>
      <c r="K5" s="72"/>
      <c r="L5" s="72"/>
      <c r="M5" s="72"/>
    </row>
    <row r="6" spans="1:13" ht="21" x14ac:dyDescent="0.35">
      <c r="A6" s="20"/>
      <c r="B6" s="213" t="s">
        <v>14</v>
      </c>
      <c r="C6" s="214"/>
      <c r="D6" s="215" t="str">
        <f>+PROJECT2LOAD!B5</f>
        <v>NOVI PROJEKT</v>
      </c>
      <c r="E6" s="90"/>
      <c r="F6" s="98"/>
      <c r="G6" s="56"/>
      <c r="J6" s="98"/>
      <c r="K6" s="98"/>
      <c r="L6" s="98"/>
      <c r="M6" s="98"/>
    </row>
    <row r="7" spans="1:13" ht="10.5" customHeight="1" x14ac:dyDescent="0.25">
      <c r="A7" s="20"/>
      <c r="B7" s="476"/>
      <c r="C7" s="476"/>
      <c r="D7" s="90"/>
      <c r="E7" s="90"/>
      <c r="F7" s="98"/>
      <c r="G7" s="56"/>
      <c r="J7" s="98"/>
      <c r="K7" s="98"/>
      <c r="L7" s="98"/>
      <c r="M7" s="98"/>
    </row>
    <row r="8" spans="1:13" ht="51.75" customHeight="1" x14ac:dyDescent="0.25">
      <c r="A8" s="20"/>
      <c r="B8" s="476"/>
      <c r="C8" s="476"/>
      <c r="D8" s="90"/>
      <c r="E8" s="90"/>
      <c r="F8" s="72"/>
      <c r="G8" s="56"/>
      <c r="J8" s="72"/>
      <c r="K8" s="72"/>
      <c r="L8" s="72"/>
      <c r="M8" s="72"/>
    </row>
    <row r="9" spans="1:13" ht="28.5" x14ac:dyDescent="0.25">
      <c r="A9" s="79"/>
      <c r="B9" s="79"/>
      <c r="C9" s="79"/>
      <c r="D9" s="79"/>
      <c r="E9" s="81"/>
      <c r="F9" s="64"/>
      <c r="G9" s="62"/>
      <c r="J9" s="373" t="s">
        <v>41</v>
      </c>
      <c r="K9" s="373" t="s">
        <v>41</v>
      </c>
      <c r="L9" s="373"/>
      <c r="M9" s="373" t="s">
        <v>41</v>
      </c>
    </row>
    <row r="10" spans="1:13" ht="31.5" x14ac:dyDescent="0.25">
      <c r="A10" s="79"/>
      <c r="B10" s="79"/>
      <c r="C10" s="79"/>
      <c r="D10" s="79"/>
      <c r="E10" s="79"/>
      <c r="F10" s="64"/>
      <c r="G10" s="80"/>
      <c r="I10" s="21" t="s">
        <v>15</v>
      </c>
      <c r="J10" s="61"/>
      <c r="K10" s="61"/>
      <c r="L10" s="61"/>
      <c r="M10" s="61"/>
    </row>
    <row r="11" spans="1:13" ht="15.75" x14ac:dyDescent="0.25">
      <c r="A11" s="81"/>
      <c r="B11" s="478"/>
      <c r="C11" s="478"/>
      <c r="D11" s="478"/>
      <c r="E11" s="478"/>
      <c r="F11" s="51"/>
      <c r="G11" s="82"/>
      <c r="J11" s="51"/>
      <c r="K11" s="51"/>
      <c r="L11" s="51"/>
      <c r="M11" s="51"/>
    </row>
    <row r="12" spans="1:13" ht="15.75" x14ac:dyDescent="0.25">
      <c r="A12" s="152" t="str">
        <f>+QUESTIONNAIRE!A12</f>
        <v>Osnovne informacije</v>
      </c>
      <c r="B12" s="255">
        <f>+QUESTIONNAIRE!B12</f>
        <v>0</v>
      </c>
      <c r="C12" s="255">
        <f>+QUESTIONNAIRE!C12</f>
        <v>0</v>
      </c>
      <c r="D12" s="255">
        <f>+QUESTIONNAIRE!D12</f>
        <v>0</v>
      </c>
      <c r="E12" s="154">
        <f>+QUESTIONNAIRE!E12</f>
        <v>0</v>
      </c>
      <c r="F12" s="155"/>
      <c r="G12" s="156"/>
      <c r="J12" s="155"/>
      <c r="K12" s="155"/>
      <c r="L12" s="155"/>
      <c r="M12" s="155"/>
    </row>
    <row r="13" spans="1:13" ht="15.75" x14ac:dyDescent="0.25">
      <c r="A13" s="152">
        <f>+QUESTIONNAIRE!A13</f>
        <v>0</v>
      </c>
      <c r="B13" s="153">
        <f>+QUESTIONNAIRE!B13</f>
        <v>0</v>
      </c>
      <c r="C13" s="153">
        <f>+QUESTIONNAIRE!C13</f>
        <v>0</v>
      </c>
      <c r="D13" s="153">
        <f>+QUESTIONNAIRE!D13</f>
        <v>0</v>
      </c>
      <c r="E13" s="154">
        <f>+QUESTIONNAIRE!E13</f>
        <v>0</v>
      </c>
      <c r="F13" s="157"/>
      <c r="G13" s="158"/>
      <c r="H13" s="1" t="str">
        <f>+QUESTIONNAIRE!$F$18&amp;"_"&amp;YEAR(QUESTIONNAIRE!$F$20)&amp;"-"&amp;MONTH(QUESTIONNAIRE!$F$20)&amp;"-"&amp;DAY(QUESTIONNAIRE!$F$20)</f>
        <v>NAZIV_2011-11-11</v>
      </c>
      <c r="I13" s="1">
        <v>1</v>
      </c>
      <c r="J13" s="157" t="s">
        <v>200</v>
      </c>
      <c r="K13" s="157" t="s">
        <v>204</v>
      </c>
      <c r="L13" s="157" t="s">
        <v>206</v>
      </c>
      <c r="M13" s="157" t="s">
        <v>205</v>
      </c>
    </row>
    <row r="14" spans="1:13" ht="15.95" customHeight="1" x14ac:dyDescent="0.25">
      <c r="A14" s="106">
        <f>+QUESTIONNAIRE!A14</f>
        <v>0</v>
      </c>
      <c r="B14" s="107">
        <f>+QUESTIONNAIRE!B14</f>
        <v>0</v>
      </c>
      <c r="C14" s="107">
        <f>+QUESTIONNAIRE!C14</f>
        <v>0</v>
      </c>
      <c r="D14" s="107">
        <f>+QUESTIONNAIRE!D14</f>
        <v>0</v>
      </c>
      <c r="E14" s="108">
        <f>+QUESTIONNAIRE!E14</f>
        <v>0</v>
      </c>
      <c r="F14" s="52"/>
      <c r="G14" s="87"/>
      <c r="I14" s="1">
        <f>+I13+1</f>
        <v>2</v>
      </c>
      <c r="J14" s="52"/>
      <c r="K14" s="52"/>
      <c r="L14" s="52"/>
      <c r="M14" s="52"/>
    </row>
    <row r="15" spans="1:13" ht="15.95" customHeight="1" x14ac:dyDescent="0.25">
      <c r="A15" s="106">
        <f>+QUESTIONNAIRE!A15</f>
        <v>0</v>
      </c>
      <c r="B15" s="78">
        <f>+QUESTIONNAIRE!B15</f>
        <v>0</v>
      </c>
      <c r="C15" s="107">
        <f>+QUESTIONNAIRE!C15</f>
        <v>0</v>
      </c>
      <c r="D15" s="107">
        <f>+QUESTIONNAIRE!D15</f>
        <v>0</v>
      </c>
      <c r="E15" s="108">
        <f>+QUESTIONNAIRE!E15</f>
        <v>0</v>
      </c>
      <c r="F15" s="52"/>
      <c r="G15" s="87"/>
      <c r="I15" s="1">
        <f t="shared" ref="I15:I78" si="0">+I14+1</f>
        <v>3</v>
      </c>
      <c r="J15" s="52"/>
      <c r="K15" s="52"/>
      <c r="L15" s="52"/>
      <c r="M15" s="52"/>
    </row>
    <row r="16" spans="1:13" ht="15.95" customHeight="1" x14ac:dyDescent="0.25">
      <c r="A16" s="106">
        <f>+QUESTIONNAIRE!A16</f>
        <v>0</v>
      </c>
      <c r="B16" s="107">
        <f>+QUESTIONNAIRE!B16</f>
        <v>0</v>
      </c>
      <c r="C16" s="107">
        <f>+QUESTIONNAIRE!C16</f>
        <v>0</v>
      </c>
      <c r="D16" s="107">
        <f>+QUESTIONNAIRE!D16</f>
        <v>0</v>
      </c>
      <c r="E16" s="108">
        <f>+QUESTIONNAIRE!E16</f>
        <v>0</v>
      </c>
      <c r="F16" s="52"/>
      <c r="G16" s="87"/>
      <c r="I16" s="56">
        <f t="shared" si="0"/>
        <v>4</v>
      </c>
      <c r="J16" s="52"/>
      <c r="K16" s="52"/>
      <c r="L16" s="52"/>
      <c r="M16" s="52"/>
    </row>
    <row r="17" spans="1:13" ht="15.95" customHeight="1" x14ac:dyDescent="0.25">
      <c r="A17" s="109">
        <f>+QUESTIONNAIRE!A17</f>
        <v>0</v>
      </c>
      <c r="B17" s="165">
        <f>+QUESTIONNAIRE!B17</f>
        <v>0</v>
      </c>
      <c r="C17" s="166">
        <f>+QUESTIONNAIRE!C17</f>
        <v>0</v>
      </c>
      <c r="D17" s="167">
        <f>+QUESTIONNAIRE!D17</f>
        <v>0</v>
      </c>
      <c r="E17" s="167">
        <f>+QUESTIONNAIRE!E17</f>
        <v>0</v>
      </c>
      <c r="F17" s="161"/>
      <c r="G17" s="162"/>
      <c r="I17" s="56">
        <f t="shared" si="0"/>
        <v>5</v>
      </c>
      <c r="J17" s="161"/>
      <c r="K17" s="161"/>
      <c r="L17" s="161"/>
      <c r="M17" s="161"/>
    </row>
    <row r="18" spans="1:13" ht="15.95" customHeight="1" x14ac:dyDescent="0.25">
      <c r="A18" s="110">
        <f>+QUESTIONNAIRE!A18</f>
        <v>0</v>
      </c>
      <c r="B18" s="168">
        <f>+QUESTIONNAIRE!B18</f>
        <v>0</v>
      </c>
      <c r="C18" s="486" t="str">
        <f>+QUESTIONNAIRE!C18</f>
        <v>Naziv projekta</v>
      </c>
      <c r="D18" s="486"/>
      <c r="E18" s="486"/>
      <c r="F18" s="67" t="str">
        <f>+HLOOKUP($D$6,$J$13:$S$488,I18,FALSE)</f>
        <v>NAZIV</v>
      </c>
      <c r="G18" s="159"/>
      <c r="I18" s="56">
        <f t="shared" si="0"/>
        <v>6</v>
      </c>
      <c r="J18" s="67" t="s">
        <v>201</v>
      </c>
      <c r="K18" s="67" t="s">
        <v>207</v>
      </c>
      <c r="L18" s="67" t="s">
        <v>201</v>
      </c>
      <c r="M18" s="67" t="s">
        <v>207</v>
      </c>
    </row>
    <row r="19" spans="1:13" ht="15.95" customHeight="1" x14ac:dyDescent="0.25">
      <c r="A19" s="110">
        <f>+QUESTIONNAIRE!A19</f>
        <v>0</v>
      </c>
      <c r="B19" s="168">
        <f>+QUESTIONNAIRE!B19</f>
        <v>0</v>
      </c>
      <c r="C19" s="273">
        <f>+QUESTIONNAIRE!C19</f>
        <v>0</v>
      </c>
      <c r="D19" s="169">
        <f>+QUESTIONNAIRE!D19</f>
        <v>0</v>
      </c>
      <c r="E19" s="169">
        <f>+QUESTIONNAIRE!E19</f>
        <v>0</v>
      </c>
      <c r="F19" s="254"/>
      <c r="G19" s="159"/>
      <c r="I19" s="56">
        <f t="shared" si="0"/>
        <v>7</v>
      </c>
      <c r="J19" s="254" t="s">
        <v>16</v>
      </c>
      <c r="K19" s="254" t="s">
        <v>16</v>
      </c>
      <c r="L19" s="254" t="s">
        <v>40</v>
      </c>
      <c r="M19" s="254" t="s">
        <v>16</v>
      </c>
    </row>
    <row r="20" spans="1:13" ht="15.95" customHeight="1" x14ac:dyDescent="0.25">
      <c r="A20" s="110">
        <f>+QUESTIONNAIRE!A20</f>
        <v>0</v>
      </c>
      <c r="B20" s="168">
        <f>+QUESTIONNAIRE!B20</f>
        <v>0</v>
      </c>
      <c r="C20" s="486" t="str">
        <f>+QUESTIONNAIRE!C20</f>
        <v>Datum procjene</v>
      </c>
      <c r="D20" s="486">
        <f>+QUESTIONNAIRE!D20</f>
        <v>0</v>
      </c>
      <c r="E20" s="486">
        <f>+QUESTIONNAIRE!E20</f>
        <v>0</v>
      </c>
      <c r="F20" s="69">
        <f>+HLOOKUP($D$6,$J$13:$S$488,I20,FALSE)</f>
        <v>41640</v>
      </c>
      <c r="G20" s="159"/>
      <c r="I20" s="56">
        <f t="shared" si="0"/>
        <v>8</v>
      </c>
      <c r="J20" s="69">
        <v>41640</v>
      </c>
      <c r="K20" s="69">
        <v>41640</v>
      </c>
      <c r="L20" s="69" t="s">
        <v>47</v>
      </c>
      <c r="M20" s="69">
        <v>41640</v>
      </c>
    </row>
    <row r="21" spans="1:13" ht="15.95" customHeight="1" x14ac:dyDescent="0.25">
      <c r="A21" s="110">
        <f>+QUESTIONNAIRE!A21</f>
        <v>0</v>
      </c>
      <c r="B21" s="168">
        <f>+QUESTIONNAIRE!B21</f>
        <v>0</v>
      </c>
      <c r="C21" s="273">
        <f>+QUESTIONNAIRE!C21</f>
        <v>0</v>
      </c>
      <c r="D21" s="169">
        <f>+QUESTIONNAIRE!D21</f>
        <v>0</v>
      </c>
      <c r="E21" s="169">
        <f>+QUESTIONNAIRE!E21</f>
        <v>0</v>
      </c>
      <c r="F21" s="163"/>
      <c r="G21" s="159"/>
      <c r="I21" s="56">
        <f t="shared" si="0"/>
        <v>9</v>
      </c>
      <c r="J21" s="163"/>
      <c r="K21" s="163"/>
      <c r="L21" s="163"/>
      <c r="M21" s="163"/>
    </row>
    <row r="22" spans="1:13" ht="15.95" customHeight="1" x14ac:dyDescent="0.25">
      <c r="A22" s="110">
        <f>+QUESTIONNAIRE!A22</f>
        <v>0</v>
      </c>
      <c r="B22" s="168">
        <f>+QUESTIONNAIRE!B22</f>
        <v>0</v>
      </c>
      <c r="C22" s="486" t="str">
        <f>+QUESTIONNAIRE!C22</f>
        <v>Naziv javnog tijela</v>
      </c>
      <c r="D22" s="486">
        <f>+QUESTIONNAIRE!D22</f>
        <v>0</v>
      </c>
      <c r="E22" s="486">
        <f>+QUESTIONNAIRE!E22</f>
        <v>0</v>
      </c>
      <c r="F22" s="67" t="str">
        <f>+HLOOKUP($D$6,$J$13:$S$488,I22,FALSE)</f>
        <v>Upišite ovdje</v>
      </c>
      <c r="G22" s="159"/>
      <c r="I22" s="56">
        <f t="shared" si="0"/>
        <v>10</v>
      </c>
      <c r="J22" s="67" t="s">
        <v>203</v>
      </c>
      <c r="K22" s="67" t="s">
        <v>203</v>
      </c>
      <c r="L22" s="67" t="s">
        <v>203</v>
      </c>
      <c r="M22" s="67" t="s">
        <v>203</v>
      </c>
    </row>
    <row r="23" spans="1:13" ht="15.95" customHeight="1" x14ac:dyDescent="0.25">
      <c r="A23" s="110">
        <f>+QUESTIONNAIRE!A23</f>
        <v>0</v>
      </c>
      <c r="B23" s="168">
        <f>+QUESTIONNAIRE!B23</f>
        <v>0</v>
      </c>
      <c r="C23" s="273">
        <f>+QUESTIONNAIRE!C23</f>
        <v>0</v>
      </c>
      <c r="D23" s="169">
        <f>+QUESTIONNAIRE!D23</f>
        <v>0</v>
      </c>
      <c r="E23" s="169">
        <f>+QUESTIONNAIRE!E23</f>
        <v>0</v>
      </c>
      <c r="F23" s="163"/>
      <c r="G23" s="159"/>
      <c r="I23" s="56">
        <f t="shared" si="0"/>
        <v>11</v>
      </c>
      <c r="J23" s="163"/>
      <c r="K23" s="163"/>
      <c r="L23" s="163"/>
      <c r="M23" s="163"/>
    </row>
    <row r="24" spans="1:13" ht="15.95" customHeight="1" x14ac:dyDescent="0.25">
      <c r="A24" s="110">
        <f>+QUESTIONNAIRE!A24</f>
        <v>0</v>
      </c>
      <c r="B24" s="168">
        <f>+QUESTIONNAIRE!B24</f>
        <v>0</v>
      </c>
      <c r="C24" s="486" t="str">
        <f>+QUESTIONNAIRE!C24</f>
        <v>Kratki opis projekta</v>
      </c>
      <c r="D24" s="486">
        <f>+QUESTIONNAIRE!D24</f>
        <v>0</v>
      </c>
      <c r="E24" s="486">
        <f>+QUESTIONNAIRE!E24</f>
        <v>0</v>
      </c>
      <c r="F24" s="67" t="str">
        <f>+HLOOKUP($D$6,$J$13:$S$488,I24,FALSE)</f>
        <v>Upišite ovdje</v>
      </c>
      <c r="G24" s="159"/>
      <c r="I24" s="56">
        <f t="shared" si="0"/>
        <v>12</v>
      </c>
      <c r="J24" s="67" t="s">
        <v>203</v>
      </c>
      <c r="K24" s="67" t="s">
        <v>203</v>
      </c>
      <c r="L24" s="67" t="s">
        <v>203</v>
      </c>
      <c r="M24" s="67" t="s">
        <v>203</v>
      </c>
    </row>
    <row r="25" spans="1:13" ht="15.95" customHeight="1" outlineLevel="1" x14ac:dyDescent="0.25">
      <c r="A25" s="110">
        <f>+QUESTIONNAIRE!A25</f>
        <v>0</v>
      </c>
      <c r="B25" s="170">
        <f>+QUESTIONNAIRE!B25</f>
        <v>0</v>
      </c>
      <c r="C25" s="171">
        <f>+QUESTIONNAIRE!C25</f>
        <v>0</v>
      </c>
      <c r="D25" s="171">
        <f>+QUESTIONNAIRE!D25</f>
        <v>0</v>
      </c>
      <c r="E25" s="171">
        <f>+QUESTIONNAIRE!E25</f>
        <v>0</v>
      </c>
      <c r="F25" s="164"/>
      <c r="G25" s="160"/>
      <c r="I25" s="56">
        <f t="shared" si="0"/>
        <v>13</v>
      </c>
      <c r="J25" s="164"/>
      <c r="K25" s="164"/>
      <c r="L25" s="164"/>
      <c r="M25" s="164"/>
    </row>
    <row r="26" spans="1:13" ht="15.95" customHeight="1" outlineLevel="1" x14ac:dyDescent="0.25">
      <c r="A26" s="110">
        <f>+QUESTIONNAIRE!A26</f>
        <v>0</v>
      </c>
      <c r="B26" s="111">
        <f>+QUESTIONNAIRE!B26</f>
        <v>0</v>
      </c>
      <c r="C26" s="110">
        <f>+QUESTIONNAIRE!C26</f>
        <v>0</v>
      </c>
      <c r="D26" s="112">
        <f>+QUESTIONNAIRE!D26</f>
        <v>0</v>
      </c>
      <c r="E26" s="109">
        <f>+QUESTIONNAIRE!E26</f>
        <v>0</v>
      </c>
      <c r="F26" s="74"/>
      <c r="G26" s="79"/>
      <c r="I26" s="56">
        <f t="shared" si="0"/>
        <v>14</v>
      </c>
      <c r="J26" s="74"/>
      <c r="K26" s="74"/>
      <c r="L26" s="74"/>
      <c r="M26" s="74"/>
    </row>
    <row r="27" spans="1:13" ht="15.95" customHeight="1" outlineLevel="1" x14ac:dyDescent="0.25">
      <c r="A27" s="487" t="str">
        <f>+QUESTIONNAIRE!A27</f>
        <v>Izbor i definiranje investicije</v>
      </c>
      <c r="B27" s="487"/>
      <c r="C27" s="487"/>
      <c r="D27" s="487"/>
      <c r="E27" s="487"/>
      <c r="F27" s="122"/>
      <c r="G27" s="123"/>
      <c r="I27" s="56">
        <f t="shared" si="0"/>
        <v>15</v>
      </c>
      <c r="J27" s="122"/>
      <c r="K27" s="122"/>
      <c r="L27" s="122"/>
      <c r="M27" s="122"/>
    </row>
    <row r="28" spans="1:13" ht="15.95" customHeight="1" outlineLevel="1" x14ac:dyDescent="0.25">
      <c r="A28" s="119">
        <f>+QUESTIONNAIRE!A28</f>
        <v>0</v>
      </c>
      <c r="B28" s="120">
        <f>+QUESTIONNAIRE!B28</f>
        <v>0</v>
      </c>
      <c r="C28" s="120">
        <f>+QUESTIONNAIRE!C28</f>
        <v>0</v>
      </c>
      <c r="D28" s="120">
        <f>+QUESTIONNAIRE!D28</f>
        <v>0</v>
      </c>
      <c r="E28" s="121">
        <f>+QUESTIONNAIRE!E28</f>
        <v>0</v>
      </c>
      <c r="F28" s="122"/>
      <c r="G28" s="124"/>
      <c r="I28" s="56">
        <f t="shared" si="0"/>
        <v>16</v>
      </c>
      <c r="J28" s="122"/>
      <c r="K28" s="122"/>
      <c r="L28" s="122"/>
      <c r="M28" s="122"/>
    </row>
    <row r="29" spans="1:13" ht="15.95" customHeight="1" outlineLevel="1" x14ac:dyDescent="0.25">
      <c r="A29" s="106">
        <f>+QUESTIONNAIRE!A29</f>
        <v>0</v>
      </c>
      <c r="B29" s="107">
        <f>+QUESTIONNAIRE!B29</f>
        <v>0</v>
      </c>
      <c r="C29" s="107">
        <f>+QUESTIONNAIRE!C29</f>
        <v>0</v>
      </c>
      <c r="D29" s="107">
        <f>+QUESTIONNAIRE!D29</f>
        <v>0</v>
      </c>
      <c r="E29" s="108">
        <f>+QUESTIONNAIRE!E29</f>
        <v>0</v>
      </c>
      <c r="F29" s="76"/>
      <c r="G29" s="86"/>
      <c r="I29" s="56">
        <f t="shared" si="0"/>
        <v>17</v>
      </c>
      <c r="J29" s="76"/>
      <c r="K29" s="76"/>
      <c r="L29" s="76"/>
      <c r="M29" s="76"/>
    </row>
    <row r="30" spans="1:13" ht="15.95" customHeight="1" outlineLevel="1" x14ac:dyDescent="0.25">
      <c r="A30" s="37">
        <f>+QUESTIONNAIRE!A30</f>
        <v>0</v>
      </c>
      <c r="B30" s="45">
        <f>+QUESTIONNAIRE!B30</f>
        <v>0</v>
      </c>
      <c r="C30" s="45">
        <f>+QUESTIONNAIRE!C30</f>
        <v>0</v>
      </c>
      <c r="D30" s="45">
        <f>+QUESTIONNAIRE!D30</f>
        <v>0</v>
      </c>
      <c r="E30" s="45">
        <f>+QUESTIONNAIRE!E30</f>
        <v>0</v>
      </c>
      <c r="F30" s="71"/>
      <c r="G30" s="66"/>
      <c r="I30" s="56">
        <f t="shared" si="0"/>
        <v>18</v>
      </c>
      <c r="J30" s="71"/>
      <c r="K30" s="71"/>
      <c r="L30" s="71"/>
      <c r="M30" s="71"/>
    </row>
    <row r="31" spans="1:13" ht="15.95" customHeight="1" outlineLevel="1" x14ac:dyDescent="0.25">
      <c r="A31" s="37">
        <f>+QUESTIONNAIRE!A31</f>
        <v>0</v>
      </c>
      <c r="B31" s="37">
        <f>+QUESTIONNAIRE!B31</f>
        <v>0</v>
      </c>
      <c r="C31" s="113">
        <f>+QUESTIONNAIRE!C31</f>
        <v>0</v>
      </c>
      <c r="D31" s="114">
        <f>+QUESTIONNAIRE!D31</f>
        <v>0</v>
      </c>
      <c r="E31" s="114">
        <f>+QUESTIONNAIRE!E31</f>
        <v>0</v>
      </c>
      <c r="F31" s="100"/>
      <c r="G31" s="91"/>
      <c r="I31" s="56">
        <f t="shared" si="0"/>
        <v>19</v>
      </c>
      <c r="J31" s="100"/>
      <c r="K31" s="100"/>
      <c r="L31" s="100"/>
      <c r="M31" s="100"/>
    </row>
    <row r="32" spans="1:13" ht="15.95" customHeight="1" outlineLevel="1" x14ac:dyDescent="0.25">
      <c r="A32" s="37">
        <f>+QUESTIONNAIRE!A32</f>
        <v>0</v>
      </c>
      <c r="B32" s="125">
        <f>+QUESTIONNAIRE!B32</f>
        <v>0</v>
      </c>
      <c r="C32" s="319">
        <f>+QUESTIONNAIRE!C32</f>
        <v>0</v>
      </c>
      <c r="D32" s="127">
        <f>+QUESTIONNAIRE!D32</f>
        <v>0</v>
      </c>
      <c r="E32" s="127">
        <f>+QUESTIONNAIRE!E32</f>
        <v>0</v>
      </c>
      <c r="F32" s="129"/>
      <c r="G32" s="130"/>
      <c r="I32" s="56">
        <f t="shared" si="0"/>
        <v>20</v>
      </c>
      <c r="J32" s="129"/>
      <c r="K32" s="129"/>
      <c r="L32" s="129"/>
      <c r="M32" s="129"/>
    </row>
    <row r="33" spans="1:13" ht="15.95" customHeight="1" outlineLevel="1" x14ac:dyDescent="0.25">
      <c r="A33" s="37">
        <f>+QUESTIONNAIRE!A33</f>
        <v>0</v>
      </c>
      <c r="B33" s="131">
        <f>+QUESTIONNAIRE!B33</f>
        <v>0</v>
      </c>
      <c r="C33" s="320">
        <f>+QUESTIONNAIRE!C33</f>
        <v>0</v>
      </c>
      <c r="D33" s="150">
        <f>+QUESTIONNAIRE!D33</f>
        <v>0</v>
      </c>
      <c r="E33" s="150">
        <f>+QUESTIONNAIRE!E33</f>
        <v>0</v>
      </c>
      <c r="F33" s="260"/>
      <c r="G33" s="136"/>
      <c r="I33" s="56">
        <f t="shared" si="0"/>
        <v>21</v>
      </c>
      <c r="J33" s="260"/>
      <c r="K33" s="260"/>
      <c r="L33" s="260"/>
      <c r="M33" s="260"/>
    </row>
    <row r="34" spans="1:13" ht="15.95" customHeight="1" outlineLevel="1" x14ac:dyDescent="0.25">
      <c r="A34" s="37">
        <f>+QUESTIONNAIRE!A34</f>
        <v>0</v>
      </c>
      <c r="B34" s="131">
        <f>+QUESTIONNAIRE!B34</f>
        <v>0</v>
      </c>
      <c r="C34" s="482" t="str">
        <f>+QUESTIONNAIRE!C34</f>
        <v>Je li investicijska potreba identificirana u lokalnom/nacionalnom planu izgradnje infrastrukturnih objekata ili sektorskom investicijskom programu?</v>
      </c>
      <c r="D34" s="482">
        <f>+QUESTIONNAIRE!D34</f>
        <v>0</v>
      </c>
      <c r="E34" s="482">
        <f>+QUESTIONNAIRE!E34</f>
        <v>0</v>
      </c>
      <c r="F34" s="67" t="str">
        <f>+HLOOKUP($D$6,$J$13:$S$488,I34,FALSE)</f>
        <v>--Molimo odaberite--</v>
      </c>
      <c r="G34" s="139"/>
      <c r="I34" s="56">
        <f t="shared" si="0"/>
        <v>22</v>
      </c>
      <c r="J34" s="67" t="s">
        <v>70</v>
      </c>
      <c r="K34" s="67" t="s">
        <v>72</v>
      </c>
      <c r="L34" s="67" t="s">
        <v>71</v>
      </c>
      <c r="M34" s="67" t="s">
        <v>71</v>
      </c>
    </row>
    <row r="35" spans="1:13" ht="15.95" customHeight="1" outlineLevel="1" x14ac:dyDescent="0.25">
      <c r="A35" s="37">
        <f>+QUESTIONNAIRE!A35</f>
        <v>0</v>
      </c>
      <c r="B35" s="131">
        <f>+QUESTIONNAIRE!B35</f>
        <v>0</v>
      </c>
      <c r="C35" s="140" t="str">
        <f>+QUESTIONNAIRE!C35</f>
        <v>Ako DA:</v>
      </c>
      <c r="D35" s="140">
        <f>+QUESTIONNAIRE!D35</f>
        <v>0</v>
      </c>
      <c r="E35" s="140">
        <f>+QUESTIONNAIRE!E35</f>
        <v>0</v>
      </c>
      <c r="F35" s="141"/>
      <c r="G35" s="139"/>
      <c r="I35" s="56">
        <f t="shared" si="0"/>
        <v>23</v>
      </c>
      <c r="J35" s="141"/>
      <c r="K35" s="141"/>
      <c r="L35" s="141"/>
      <c r="M35" s="141"/>
    </row>
    <row r="36" spans="1:13" ht="15.95" customHeight="1" outlineLevel="1" x14ac:dyDescent="0.25">
      <c r="A36" s="37">
        <f>+QUESTIONNAIRE!A36</f>
        <v>0</v>
      </c>
      <c r="B36" s="131">
        <f>+QUESTIONNAIRE!B36</f>
        <v>0</v>
      </c>
      <c r="C36" s="140">
        <f>+QUESTIONNAIRE!C36</f>
        <v>0</v>
      </c>
      <c r="D36" s="484" t="str">
        <f>+QUESTIONNAIRE!D36</f>
        <v>Je li plan izgradnje infrastrukturnih objekata/sektorski investicijski program odobren od središnje ili lokalne vlasti?</v>
      </c>
      <c r="E36" s="484">
        <f>+QUESTIONNAIRE!E36</f>
        <v>0</v>
      </c>
      <c r="F36" s="67" t="str">
        <f>+HLOOKUP($D$6,$J$13:$S$488,I36,FALSE)</f>
        <v>--Molimo odaberite--</v>
      </c>
      <c r="G36" s="139"/>
      <c r="I36" s="56">
        <f t="shared" si="0"/>
        <v>24</v>
      </c>
      <c r="J36" s="67" t="s">
        <v>70</v>
      </c>
      <c r="K36" s="67" t="s">
        <v>71</v>
      </c>
      <c r="L36" s="67" t="s">
        <v>71</v>
      </c>
      <c r="M36" s="67" t="s">
        <v>71</v>
      </c>
    </row>
    <row r="37" spans="1:13" ht="15.95" customHeight="1" outlineLevel="1" x14ac:dyDescent="0.25">
      <c r="A37" s="37">
        <f>+QUESTIONNAIRE!A37</f>
        <v>0</v>
      </c>
      <c r="B37" s="131">
        <f>+QUESTIONNAIRE!B37</f>
        <v>0</v>
      </c>
      <c r="C37" s="140">
        <f>+QUESTIONNAIRE!C37</f>
        <v>0</v>
      </c>
      <c r="D37" s="140">
        <f>+QUESTIONNAIRE!D37</f>
        <v>0</v>
      </c>
      <c r="E37" s="142">
        <f>+QUESTIONNAIRE!E37</f>
        <v>0</v>
      </c>
      <c r="F37" s="142"/>
      <c r="G37" s="139"/>
      <c r="I37" s="56">
        <f t="shared" si="0"/>
        <v>25</v>
      </c>
      <c r="J37" s="142"/>
      <c r="K37" s="142"/>
      <c r="L37" s="142"/>
      <c r="M37" s="142"/>
    </row>
    <row r="38" spans="1:13" ht="15.95" customHeight="1" outlineLevel="1" x14ac:dyDescent="0.25">
      <c r="A38" s="37">
        <f>+QUESTIONNAIRE!A38</f>
        <v>0</v>
      </c>
      <c r="B38" s="131">
        <f>+QUESTIONNAIRE!B38</f>
        <v>0</v>
      </c>
      <c r="C38" s="140">
        <f>+QUESTIONNAIRE!C38</f>
        <v>0</v>
      </c>
      <c r="D38" s="484" t="str">
        <f>+QUESTIONNAIRE!D38</f>
        <v>Jesu li potencijalna sredstva (uključivo bilo koja proračunska sredstva) potrebna za implementaciju investicije identificirana u planu izgradnje infrastrukturnih objekata/investicijskom programu?</v>
      </c>
      <c r="E38" s="484">
        <f>+QUESTIONNAIRE!E38</f>
        <v>0</v>
      </c>
      <c r="F38" s="67" t="str">
        <f>+HLOOKUP($D$6,$J$13:$S$488,I38,FALSE)</f>
        <v>--Molimo odaberite--</v>
      </c>
      <c r="G38" s="139"/>
      <c r="I38" s="56">
        <f t="shared" si="0"/>
        <v>26</v>
      </c>
      <c r="J38" s="67" t="s">
        <v>70</v>
      </c>
      <c r="K38" s="67" t="s">
        <v>71</v>
      </c>
      <c r="L38" s="67" t="s">
        <v>71</v>
      </c>
      <c r="M38" s="67" t="s">
        <v>71</v>
      </c>
    </row>
    <row r="39" spans="1:13" ht="15.95" customHeight="1" outlineLevel="1" x14ac:dyDescent="0.25">
      <c r="A39" s="37">
        <f>+QUESTIONNAIRE!A39</f>
        <v>0</v>
      </c>
      <c r="B39" s="131">
        <f>+QUESTIONNAIRE!B39</f>
        <v>0</v>
      </c>
      <c r="C39" s="140">
        <f>+QUESTIONNAIRE!C39</f>
        <v>0</v>
      </c>
      <c r="D39" s="484">
        <f>+QUESTIONNAIRE!D39</f>
        <v>0</v>
      </c>
      <c r="E39" s="484">
        <f>+QUESTIONNAIRE!E39</f>
        <v>0</v>
      </c>
      <c r="F39" s="141"/>
      <c r="G39" s="139"/>
      <c r="I39" s="56">
        <f t="shared" si="0"/>
        <v>27</v>
      </c>
      <c r="J39" s="141"/>
      <c r="K39" s="141"/>
      <c r="L39" s="141"/>
      <c r="M39" s="141"/>
    </row>
    <row r="40" spans="1:13" ht="15.95" customHeight="1" outlineLevel="1" x14ac:dyDescent="0.25">
      <c r="A40" s="37">
        <f>+QUESTIONNAIRE!A40</f>
        <v>0</v>
      </c>
      <c r="B40" s="131">
        <f>+QUESTIONNAIRE!B40</f>
        <v>0</v>
      </c>
      <c r="C40" s="140">
        <f>+QUESTIONNAIRE!C40</f>
        <v>0</v>
      </c>
      <c r="D40" s="484" t="str">
        <f>+QUESTIONNAIRE!D40</f>
        <v xml:space="preserve">Postoji li bilo koja druga povezana infrastruktura koja je neophodna za završetak investicije? </v>
      </c>
      <c r="E40" s="484">
        <f>+QUESTIONNAIRE!E40</f>
        <v>0</v>
      </c>
      <c r="F40" s="67" t="str">
        <f>+HLOOKUP($D$6,$J$13:$S$488,I40,FALSE)</f>
        <v>--Molimo odaberite--</v>
      </c>
      <c r="G40" s="139"/>
      <c r="I40" s="56">
        <f t="shared" si="0"/>
        <v>28</v>
      </c>
      <c r="J40" s="67" t="s">
        <v>70</v>
      </c>
      <c r="K40" s="67" t="s">
        <v>71</v>
      </c>
      <c r="L40" s="67" t="s">
        <v>71</v>
      </c>
      <c r="M40" s="67" t="s">
        <v>71</v>
      </c>
    </row>
    <row r="41" spans="1:13" ht="15.95" customHeight="1" outlineLevel="1" x14ac:dyDescent="0.25">
      <c r="A41" s="37">
        <f>+QUESTIONNAIRE!A41</f>
        <v>0</v>
      </c>
      <c r="B41" s="131">
        <f>+QUESTIONNAIRE!B41</f>
        <v>0</v>
      </c>
      <c r="C41" s="140">
        <f>+QUESTIONNAIRE!C41</f>
        <v>0</v>
      </c>
      <c r="D41" s="140">
        <f>+QUESTIONNAIRE!D41</f>
        <v>0</v>
      </c>
      <c r="E41" s="140">
        <f>+QUESTIONNAIRE!E41</f>
        <v>0</v>
      </c>
      <c r="F41" s="141"/>
      <c r="G41" s="139"/>
      <c r="I41" s="56">
        <f t="shared" si="0"/>
        <v>29</v>
      </c>
      <c r="J41" s="141"/>
      <c r="K41" s="141"/>
      <c r="L41" s="141"/>
      <c r="M41" s="141"/>
    </row>
    <row r="42" spans="1:13" ht="15.95" customHeight="1" outlineLevel="1" x14ac:dyDescent="0.25">
      <c r="A42" s="37">
        <f>+QUESTIONNAIRE!A42</f>
        <v>0</v>
      </c>
      <c r="B42" s="131">
        <f>+QUESTIONNAIRE!B42</f>
        <v>0</v>
      </c>
      <c r="C42" s="140">
        <f>+QUESTIONNAIRE!C42</f>
        <v>0</v>
      </c>
      <c r="D42" s="140">
        <f>+QUESTIONNAIRE!D42</f>
        <v>0</v>
      </c>
      <c r="E42" s="140" t="str">
        <f>+QUESTIONNAIRE!E42</f>
        <v>Ako DA, jesu li druge povezane infrastrukturne investicije planirane/odobrene da budu dovršene u koordinaciji s predmetnom investicijom?</v>
      </c>
      <c r="F42" s="67" t="str">
        <f>+HLOOKUP($D$6,$J$13:$S$488,I42,FALSE)</f>
        <v>--Molimo odaberite--</v>
      </c>
      <c r="G42" s="139"/>
      <c r="I42" s="56">
        <f t="shared" si="0"/>
        <v>30</v>
      </c>
      <c r="J42" s="67" t="s">
        <v>70</v>
      </c>
      <c r="K42" s="67" t="s">
        <v>71</v>
      </c>
      <c r="L42" s="67" t="s">
        <v>71</v>
      </c>
      <c r="M42" s="67" t="s">
        <v>71</v>
      </c>
    </row>
    <row r="43" spans="1:13" ht="15.95" customHeight="1" outlineLevel="1" x14ac:dyDescent="0.25">
      <c r="A43" s="37">
        <f>+QUESTIONNAIRE!A43</f>
        <v>0</v>
      </c>
      <c r="B43" s="131">
        <f>+QUESTIONNAIRE!B43</f>
        <v>0</v>
      </c>
      <c r="C43" s="140">
        <f>+QUESTIONNAIRE!C43</f>
        <v>0</v>
      </c>
      <c r="D43" s="140">
        <f>+QUESTIONNAIRE!D43</f>
        <v>0</v>
      </c>
      <c r="E43" s="140">
        <f>+QUESTIONNAIRE!E43</f>
        <v>0</v>
      </c>
      <c r="F43" s="141"/>
      <c r="G43" s="139"/>
      <c r="I43" s="56">
        <f t="shared" si="0"/>
        <v>31</v>
      </c>
      <c r="J43" s="141"/>
      <c r="K43" s="141"/>
      <c r="L43" s="141"/>
      <c r="M43" s="141"/>
    </row>
    <row r="44" spans="1:13" ht="15.95" customHeight="1" outlineLevel="1" x14ac:dyDescent="0.25">
      <c r="A44" s="37">
        <f>+QUESTIONNAIRE!A44</f>
        <v>0</v>
      </c>
      <c r="B44" s="131">
        <f>+QUESTIONNAIRE!B44</f>
        <v>0</v>
      </c>
      <c r="C44" s="140">
        <f>+QUESTIONNAIRE!C44</f>
        <v>0</v>
      </c>
      <c r="D44" s="484" t="str">
        <f>+QUESTIONNAIRE!D44</f>
        <v>Je li izvršena provjera da li je investicija dio EU programa razvoja infrastrukture (npr. TEN-T, TEN-E)?</v>
      </c>
      <c r="E44" s="484">
        <f>+QUESTIONNAIRE!E44</f>
        <v>0</v>
      </c>
      <c r="F44" s="67" t="str">
        <f>+HLOOKUP($D$6,$J$13:$S$488,I44,FALSE)</f>
        <v>--Molimo odaberite--</v>
      </c>
      <c r="G44" s="139"/>
      <c r="I44" s="56">
        <f t="shared" si="0"/>
        <v>32</v>
      </c>
      <c r="J44" s="67" t="s">
        <v>70</v>
      </c>
      <c r="K44" s="67" t="s">
        <v>71</v>
      </c>
      <c r="L44" s="67" t="s">
        <v>71</v>
      </c>
      <c r="M44" s="67" t="s">
        <v>71</v>
      </c>
    </row>
    <row r="45" spans="1:13" ht="15.95" customHeight="1" outlineLevel="1" x14ac:dyDescent="0.25">
      <c r="A45" s="37">
        <f>+QUESTIONNAIRE!A45</f>
        <v>0</v>
      </c>
      <c r="B45" s="131">
        <f>+QUESTIONNAIRE!B45</f>
        <v>0</v>
      </c>
      <c r="C45" s="133">
        <f>+QUESTIONNAIRE!C45</f>
        <v>0</v>
      </c>
      <c r="D45" s="133">
        <f>+QUESTIONNAIRE!D45</f>
        <v>0</v>
      </c>
      <c r="E45" s="150">
        <f>+QUESTIONNAIRE!E45</f>
        <v>0</v>
      </c>
      <c r="F45" s="135"/>
      <c r="G45" s="136"/>
      <c r="I45" s="56">
        <f t="shared" si="0"/>
        <v>33</v>
      </c>
      <c r="J45" s="135"/>
      <c r="K45" s="135"/>
      <c r="L45" s="135"/>
      <c r="M45" s="135"/>
    </row>
    <row r="46" spans="1:13" ht="15.95" customHeight="1" outlineLevel="1" x14ac:dyDescent="0.25">
      <c r="A46" s="37">
        <f>+QUESTIONNAIRE!A46</f>
        <v>0</v>
      </c>
      <c r="B46" s="276">
        <f>+QUESTIONNAIRE!B46</f>
        <v>0</v>
      </c>
      <c r="C46" s="482" t="str">
        <f>+QUESTIONNAIRE!C46</f>
        <v>Je li napravljena preliminarna studija potreba za predmetnom investicijom?</v>
      </c>
      <c r="D46" s="482">
        <f>+QUESTIONNAIRE!D46</f>
        <v>0</v>
      </c>
      <c r="E46" s="482">
        <f>+QUESTIONNAIRE!E46</f>
        <v>0</v>
      </c>
      <c r="F46" s="272" t="str">
        <f>+HLOOKUP($D$6,$J$13:$S$488,I46,FALSE)</f>
        <v>--Molimo odaberite--</v>
      </c>
      <c r="G46" s="136"/>
      <c r="I46" s="56">
        <f t="shared" si="0"/>
        <v>34</v>
      </c>
      <c r="J46" s="272" t="s">
        <v>70</v>
      </c>
      <c r="K46" s="272" t="s">
        <v>71</v>
      </c>
      <c r="L46" s="272" t="s">
        <v>71</v>
      </c>
      <c r="M46" s="272" t="s">
        <v>71</v>
      </c>
    </row>
    <row r="47" spans="1:13" ht="15.95" customHeight="1" outlineLevel="1" x14ac:dyDescent="0.25">
      <c r="A47" s="37">
        <f>+QUESTIONNAIRE!A47</f>
        <v>0</v>
      </c>
      <c r="B47" s="131">
        <f>+QUESTIONNAIRE!B47</f>
        <v>0</v>
      </c>
      <c r="C47" s="140" t="str">
        <f>+QUESTIONNAIRE!C47</f>
        <v>Ako DA:</v>
      </c>
      <c r="D47" s="140">
        <f>+QUESTIONNAIRE!D47</f>
        <v>0</v>
      </c>
      <c r="E47" s="140">
        <f>+QUESTIONNAIRE!E47</f>
        <v>0</v>
      </c>
      <c r="F47" s="141"/>
      <c r="G47" s="136"/>
      <c r="I47" s="56">
        <f t="shared" si="0"/>
        <v>35</v>
      </c>
      <c r="J47" s="141"/>
      <c r="K47" s="141"/>
      <c r="L47" s="141"/>
      <c r="M47" s="141"/>
    </row>
    <row r="48" spans="1:13" ht="15.95" customHeight="1" outlineLevel="1" x14ac:dyDescent="0.25">
      <c r="A48" s="37">
        <f>+QUESTIONNAIRE!A48</f>
        <v>0</v>
      </c>
      <c r="B48" s="131">
        <f>+QUESTIONNAIRE!B48</f>
        <v>0</v>
      </c>
      <c r="C48" s="140">
        <f>+QUESTIONNAIRE!C48</f>
        <v>0</v>
      </c>
      <c r="D48" s="484" t="str">
        <f>+QUESTIONNAIRE!D48</f>
        <v>Je li u novije vrijeme provedena analiza pomoću općenito priznate metodologije analize troškova-koristi?</v>
      </c>
      <c r="E48" s="484">
        <f>+QUESTIONNAIRE!E48</f>
        <v>0</v>
      </c>
      <c r="F48" s="67" t="str">
        <f>+HLOOKUP($D$6,$J$13:$S$488,I48,FALSE)</f>
        <v>--Molimo odaberite--</v>
      </c>
      <c r="G48" s="136"/>
      <c r="I48" s="56">
        <f t="shared" si="0"/>
        <v>36</v>
      </c>
      <c r="J48" s="67" t="s">
        <v>70</v>
      </c>
      <c r="K48" s="67" t="s">
        <v>71</v>
      </c>
      <c r="L48" s="67" t="s">
        <v>71</v>
      </c>
      <c r="M48" s="67" t="s">
        <v>71</v>
      </c>
    </row>
    <row r="49" spans="1:13" ht="15.95" customHeight="1" outlineLevel="1" x14ac:dyDescent="0.25">
      <c r="A49" s="37">
        <f>+QUESTIONNAIRE!A49</f>
        <v>0</v>
      </c>
      <c r="B49" s="131">
        <f>+QUESTIONNAIRE!B49</f>
        <v>0</v>
      </c>
      <c r="C49" s="140">
        <f>+QUESTIONNAIRE!C49</f>
        <v>0</v>
      </c>
      <c r="D49" s="140">
        <f>+QUESTIONNAIRE!D49</f>
        <v>0</v>
      </c>
      <c r="E49" s="142">
        <f>+QUESTIONNAIRE!E49</f>
        <v>0</v>
      </c>
      <c r="F49" s="141"/>
      <c r="G49" s="136"/>
      <c r="I49" s="56">
        <f t="shared" si="0"/>
        <v>37</v>
      </c>
      <c r="J49" s="141"/>
      <c r="K49" s="141"/>
      <c r="L49" s="141"/>
      <c r="M49" s="141"/>
    </row>
    <row r="50" spans="1:13" ht="15.95" customHeight="1" outlineLevel="1" x14ac:dyDescent="0.25">
      <c r="A50" s="37">
        <f>+QUESTIONNAIRE!A50</f>
        <v>0</v>
      </c>
      <c r="B50" s="131">
        <f>+QUESTIONNAIRE!B50</f>
        <v>0</v>
      </c>
      <c r="C50" s="140">
        <f>+QUESTIONNAIRE!C50</f>
        <v>0</v>
      </c>
      <c r="D50" s="484" t="str">
        <f>+QUESTIONNAIRE!D50</f>
        <v xml:space="preserve">Jesu li druge projektne opcije procijenjene i prioritizirane? </v>
      </c>
      <c r="E50" s="484">
        <f>+QUESTIONNAIRE!E50</f>
        <v>0</v>
      </c>
      <c r="F50" s="67" t="str">
        <f>+HLOOKUP($D$6,$J$13:$S$488,I50,FALSE)</f>
        <v>--Molimo odaberite--</v>
      </c>
      <c r="G50" s="136"/>
      <c r="I50" s="56">
        <f t="shared" si="0"/>
        <v>38</v>
      </c>
      <c r="J50" s="67" t="s">
        <v>70</v>
      </c>
      <c r="K50" s="67" t="s">
        <v>71</v>
      </c>
      <c r="L50" s="67" t="s">
        <v>71</v>
      </c>
      <c r="M50" s="67" t="s">
        <v>71</v>
      </c>
    </row>
    <row r="51" spans="1:13" ht="15.95" customHeight="1" outlineLevel="1" x14ac:dyDescent="0.25">
      <c r="A51" s="37">
        <f>+QUESTIONNAIRE!A51</f>
        <v>0</v>
      </c>
      <c r="B51" s="131">
        <f>+QUESTIONNAIRE!B51</f>
        <v>0</v>
      </c>
      <c r="C51" s="140">
        <f>+QUESTIONNAIRE!C51</f>
        <v>0</v>
      </c>
      <c r="D51" s="484">
        <f>+QUESTIONNAIRE!D51</f>
        <v>0</v>
      </c>
      <c r="E51" s="484">
        <f>+QUESTIONNAIRE!E51</f>
        <v>0</v>
      </c>
      <c r="F51" s="141"/>
      <c r="G51" s="136"/>
      <c r="I51" s="56">
        <f t="shared" si="0"/>
        <v>39</v>
      </c>
      <c r="J51" s="141"/>
      <c r="K51" s="141"/>
      <c r="L51" s="141"/>
      <c r="M51" s="141"/>
    </row>
    <row r="52" spans="1:13" ht="15.95" customHeight="1" outlineLevel="1" x14ac:dyDescent="0.25">
      <c r="A52" s="37">
        <f>+QUESTIONNAIRE!A52</f>
        <v>0</v>
      </c>
      <c r="B52" s="131">
        <f>+QUESTIONNAIRE!B52</f>
        <v>0</v>
      </c>
      <c r="C52" s="140">
        <f>+QUESTIONNAIRE!C52</f>
        <v>0</v>
      </c>
      <c r="D52" s="484" t="str">
        <f>+QUESTIONNAIRE!D52</f>
        <v>Je li odabrana investicijska opcija odobrena od odgovarajućeg tijela?</v>
      </c>
      <c r="E52" s="484">
        <f>+QUESTIONNAIRE!E52</f>
        <v>0</v>
      </c>
      <c r="F52" s="67" t="str">
        <f>+HLOOKUP($D$6,$J$13:$S$488,I52,FALSE)</f>
        <v>--Molimo odaberite--</v>
      </c>
      <c r="G52" s="136"/>
      <c r="I52" s="56">
        <f t="shared" si="0"/>
        <v>40</v>
      </c>
      <c r="J52" s="67" t="s">
        <v>70</v>
      </c>
      <c r="K52" s="67" t="s">
        <v>71</v>
      </c>
      <c r="L52" s="67" t="s">
        <v>71</v>
      </c>
      <c r="M52" s="67" t="s">
        <v>71</v>
      </c>
    </row>
    <row r="53" spans="1:13" ht="15.95" customHeight="1" outlineLevel="1" x14ac:dyDescent="0.25">
      <c r="A53" s="37">
        <f>+QUESTIONNAIRE!A53</f>
        <v>0</v>
      </c>
      <c r="B53" s="131">
        <f>+QUESTIONNAIRE!B53</f>
        <v>0</v>
      </c>
      <c r="C53" s="140">
        <f>+QUESTIONNAIRE!C53</f>
        <v>0</v>
      </c>
      <c r="D53" s="484">
        <f>+QUESTIONNAIRE!D53</f>
        <v>0</v>
      </c>
      <c r="E53" s="484">
        <f>+QUESTIONNAIRE!E53</f>
        <v>0</v>
      </c>
      <c r="F53" s="141"/>
      <c r="G53" s="136"/>
      <c r="I53" s="56">
        <f t="shared" si="0"/>
        <v>41</v>
      </c>
      <c r="J53" s="141"/>
      <c r="K53" s="141"/>
      <c r="L53" s="141"/>
      <c r="M53" s="141"/>
    </row>
    <row r="54" spans="1:13" ht="15.95" customHeight="1" outlineLevel="1" x14ac:dyDescent="0.25">
      <c r="A54" s="37">
        <f>+QUESTIONNAIRE!A54</f>
        <v>0</v>
      </c>
      <c r="B54" s="131">
        <f>+QUESTIONNAIRE!B54</f>
        <v>0</v>
      </c>
      <c r="C54" s="140">
        <f>+QUESTIONNAIRE!C54</f>
        <v>0</v>
      </c>
      <c r="D54" s="484" t="str">
        <f>+QUESTIONNAIRE!D54</f>
        <v>Postoji li jasna politička potpora za odabranu investicijsku opciju?</v>
      </c>
      <c r="E54" s="484">
        <f>+QUESTIONNAIRE!E54</f>
        <v>0</v>
      </c>
      <c r="F54" s="67" t="str">
        <f>+HLOOKUP($D$6,$J$13:$S$488,I54,FALSE)</f>
        <v>--Molimo odaberite--</v>
      </c>
      <c r="G54" s="136"/>
      <c r="I54" s="56">
        <f t="shared" si="0"/>
        <v>42</v>
      </c>
      <c r="J54" s="67" t="s">
        <v>70</v>
      </c>
      <c r="K54" s="67" t="s">
        <v>71</v>
      </c>
      <c r="L54" s="67" t="s">
        <v>71</v>
      </c>
      <c r="M54" s="67" t="s">
        <v>71</v>
      </c>
    </row>
    <row r="55" spans="1:13" ht="15.95" customHeight="1" outlineLevel="1" x14ac:dyDescent="0.25">
      <c r="A55" s="37">
        <f>+QUESTIONNAIRE!A55</f>
        <v>0</v>
      </c>
      <c r="B55" s="131">
        <f>+QUESTIONNAIRE!B55</f>
        <v>0</v>
      </c>
      <c r="C55" s="482">
        <f>+QUESTIONNAIRE!C55</f>
        <v>0</v>
      </c>
      <c r="D55" s="482">
        <f>+QUESTIONNAIRE!D55</f>
        <v>0</v>
      </c>
      <c r="E55" s="482">
        <f>+QUESTIONNAIRE!E55</f>
        <v>0</v>
      </c>
      <c r="F55" s="135"/>
      <c r="G55" s="136"/>
      <c r="I55" s="56">
        <f t="shared" si="0"/>
        <v>43</v>
      </c>
      <c r="J55" s="135"/>
      <c r="K55" s="135"/>
      <c r="L55" s="135"/>
      <c r="M55" s="135"/>
    </row>
    <row r="56" spans="1:13" ht="15.95" customHeight="1" outlineLevel="1" x14ac:dyDescent="0.25">
      <c r="A56" s="37">
        <f>+QUESTIONNAIRE!A56</f>
        <v>0</v>
      </c>
      <c r="B56" s="131">
        <f>+QUESTIONNAIRE!B56</f>
        <v>0</v>
      </c>
      <c r="C56" s="482" t="str">
        <f>+QUESTIONNAIRE!C56</f>
        <v>Jesu li procijenjeni interesi pojedinaca/organizacija?</v>
      </c>
      <c r="D56" s="482">
        <f>+QUESTIONNAIRE!D56</f>
        <v>0</v>
      </c>
      <c r="E56" s="482">
        <f>+QUESTIONNAIRE!E56</f>
        <v>0</v>
      </c>
      <c r="F56" s="272" t="str">
        <f>+HLOOKUP($D$6,$J$13:$S$488,I56,FALSE)</f>
        <v>--Molimo odaberite--</v>
      </c>
      <c r="G56" s="136"/>
      <c r="I56" s="56">
        <f t="shared" si="0"/>
        <v>44</v>
      </c>
      <c r="J56" s="272" t="s">
        <v>70</v>
      </c>
      <c r="K56" s="272" t="s">
        <v>71</v>
      </c>
      <c r="L56" s="272" t="s">
        <v>70</v>
      </c>
      <c r="M56" s="272" t="s">
        <v>71</v>
      </c>
    </row>
    <row r="57" spans="1:13" ht="15.95" customHeight="1" outlineLevel="1" x14ac:dyDescent="0.25">
      <c r="A57" s="37">
        <f>+QUESTIONNAIRE!A57</f>
        <v>0</v>
      </c>
      <c r="B57" s="131">
        <f>+QUESTIONNAIRE!B57</f>
        <v>0</v>
      </c>
      <c r="C57" s="140" t="str">
        <f>+QUESTIONNAIRE!C57</f>
        <v>Ako DA:</v>
      </c>
      <c r="D57" s="140">
        <f>+QUESTIONNAIRE!D57</f>
        <v>0</v>
      </c>
      <c r="E57" s="140">
        <f>+QUESTIONNAIRE!E57</f>
        <v>0</v>
      </c>
      <c r="F57" s="141"/>
      <c r="G57" s="136"/>
      <c r="I57" s="56">
        <f t="shared" si="0"/>
        <v>45</v>
      </c>
      <c r="J57" s="141"/>
      <c r="K57" s="141"/>
      <c r="L57" s="141"/>
      <c r="M57" s="141"/>
    </row>
    <row r="58" spans="1:13" ht="15.95" customHeight="1" outlineLevel="1" x14ac:dyDescent="0.25">
      <c r="A58" s="37">
        <f>+QUESTIONNAIRE!A58</f>
        <v>0</v>
      </c>
      <c r="B58" s="131">
        <f>+QUESTIONNAIRE!B58</f>
        <v>0</v>
      </c>
      <c r="C58" s="140">
        <f>+QUESTIONNAIRE!C58</f>
        <v>0</v>
      </c>
      <c r="D58" s="484" t="str">
        <f>+QUESTIONNAIRE!D58</f>
        <v>Jesu li identificirani pojedinci/organizacije na koje bi investicija mogla utjecati (npr. korisnici, lokalni stanovnici)?</v>
      </c>
      <c r="E58" s="484">
        <f>+QUESTIONNAIRE!E58</f>
        <v>0</v>
      </c>
      <c r="F58" s="67" t="str">
        <f>+HLOOKUP($D$6,$J$13:$S$488,I58,FALSE)</f>
        <v>--Molimo odaberite--</v>
      </c>
      <c r="G58" s="136"/>
      <c r="I58" s="56">
        <f t="shared" si="0"/>
        <v>46</v>
      </c>
      <c r="J58" s="67" t="s">
        <v>70</v>
      </c>
      <c r="K58" s="67" t="s">
        <v>71</v>
      </c>
      <c r="L58" s="67" t="s">
        <v>70</v>
      </c>
      <c r="M58" s="67" t="s">
        <v>71</v>
      </c>
    </row>
    <row r="59" spans="1:13" ht="15.95" customHeight="1" outlineLevel="1" x14ac:dyDescent="0.25">
      <c r="A59" s="37">
        <f>+QUESTIONNAIRE!A59</f>
        <v>0</v>
      </c>
      <c r="B59" s="131">
        <f>+QUESTIONNAIRE!B59</f>
        <v>0</v>
      </c>
      <c r="C59" s="140">
        <f>+QUESTIONNAIRE!C59</f>
        <v>0</v>
      </c>
      <c r="D59" s="140">
        <f>+QUESTIONNAIRE!D59</f>
        <v>0</v>
      </c>
      <c r="E59" s="142">
        <f>+QUESTIONNAIRE!E59</f>
        <v>0</v>
      </c>
      <c r="F59" s="141"/>
      <c r="G59" s="136"/>
      <c r="I59" s="56">
        <f t="shared" si="0"/>
        <v>47</v>
      </c>
      <c r="J59" s="141"/>
      <c r="K59" s="141"/>
      <c r="L59" s="141"/>
      <c r="M59" s="141"/>
    </row>
    <row r="60" spans="1:13" ht="15.95" customHeight="1" outlineLevel="1" x14ac:dyDescent="0.25">
      <c r="A60" s="37">
        <f>+QUESTIONNAIRE!A60</f>
        <v>0</v>
      </c>
      <c r="B60" s="131">
        <f>+QUESTIONNAIRE!B60</f>
        <v>0</v>
      </c>
      <c r="C60" s="140">
        <f>+QUESTIONNAIRE!C60</f>
        <v>0</v>
      </c>
      <c r="D60" s="484" t="str">
        <f>+QUESTIONNAIRE!D60</f>
        <v>Jesu li ti pojedinci/organizacije konzultirani?</v>
      </c>
      <c r="E60" s="484">
        <f>+QUESTIONNAIRE!E60</f>
        <v>0</v>
      </c>
      <c r="F60" s="67" t="str">
        <f>+HLOOKUP($D$6,$J$13:$S$488,I60,FALSE)</f>
        <v>--Molimo odaberite--</v>
      </c>
      <c r="G60" s="136"/>
      <c r="I60" s="56">
        <f t="shared" si="0"/>
        <v>48</v>
      </c>
      <c r="J60" s="67" t="s">
        <v>70</v>
      </c>
      <c r="K60" s="67" t="s">
        <v>71</v>
      </c>
      <c r="L60" s="67" t="s">
        <v>70</v>
      </c>
      <c r="M60" s="67" t="s">
        <v>71</v>
      </c>
    </row>
    <row r="61" spans="1:13" ht="15.95" customHeight="1" outlineLevel="1" x14ac:dyDescent="0.25">
      <c r="A61" s="37">
        <f>+QUESTIONNAIRE!A61</f>
        <v>0</v>
      </c>
      <c r="B61" s="131">
        <f>+QUESTIONNAIRE!B61</f>
        <v>0</v>
      </c>
      <c r="C61" s="140">
        <f>+QUESTIONNAIRE!C61</f>
        <v>0</v>
      </c>
      <c r="D61" s="484">
        <f>+QUESTIONNAIRE!D61</f>
        <v>0</v>
      </c>
      <c r="E61" s="484">
        <f>+QUESTIONNAIRE!E61</f>
        <v>0</v>
      </c>
      <c r="F61" s="141"/>
      <c r="G61" s="136"/>
      <c r="I61" s="56">
        <f t="shared" si="0"/>
        <v>49</v>
      </c>
      <c r="J61" s="141"/>
      <c r="K61" s="141"/>
      <c r="L61" s="141"/>
      <c r="M61" s="141"/>
    </row>
    <row r="62" spans="1:13" ht="15.95" customHeight="1" outlineLevel="1" x14ac:dyDescent="0.25">
      <c r="A62" s="37">
        <f>+QUESTIONNAIRE!A62</f>
        <v>0</v>
      </c>
      <c r="B62" s="131">
        <f>+QUESTIONNAIRE!B62</f>
        <v>0</v>
      </c>
      <c r="C62" s="140">
        <f>+QUESTIONNAIRE!C62</f>
        <v>0</v>
      </c>
      <c r="D62" s="484" t="str">
        <f>+QUESTIONNAIRE!D62</f>
        <v>Postoji li proces koji će osigurati da se povratne informacije dobivene konzultacijama uzimaju u obzir kroz cijelo vrijeme procesa pripreme projekta?</v>
      </c>
      <c r="E62" s="484">
        <f>+QUESTIONNAIRE!E62</f>
        <v>0</v>
      </c>
      <c r="F62" s="67" t="str">
        <f>+HLOOKUP($D$6,$J$13:$S$488,I62,FALSE)</f>
        <v>--Molimo odaberite--</v>
      </c>
      <c r="G62" s="136"/>
      <c r="I62" s="56">
        <f t="shared" si="0"/>
        <v>50</v>
      </c>
      <c r="J62" s="67" t="s">
        <v>70</v>
      </c>
      <c r="K62" s="67" t="s">
        <v>71</v>
      </c>
      <c r="L62" s="67" t="s">
        <v>70</v>
      </c>
      <c r="M62" s="67" t="s">
        <v>71</v>
      </c>
    </row>
    <row r="63" spans="1:13" ht="15.95" customHeight="1" outlineLevel="1" x14ac:dyDescent="0.25">
      <c r="A63" s="37">
        <f>+QUESTIONNAIRE!A63</f>
        <v>0</v>
      </c>
      <c r="B63" s="131">
        <f>+QUESTIONNAIRE!B63</f>
        <v>0</v>
      </c>
      <c r="C63" s="140">
        <f>+QUESTIONNAIRE!C63</f>
        <v>0</v>
      </c>
      <c r="D63" s="484">
        <f>+QUESTIONNAIRE!D63</f>
        <v>0</v>
      </c>
      <c r="E63" s="484">
        <f>+QUESTIONNAIRE!E63</f>
        <v>0</v>
      </c>
      <c r="F63" s="141"/>
      <c r="G63" s="136"/>
      <c r="I63" s="56">
        <f t="shared" si="0"/>
        <v>51</v>
      </c>
      <c r="J63" s="141"/>
      <c r="K63" s="141"/>
      <c r="L63" s="141"/>
      <c r="M63" s="141"/>
    </row>
    <row r="64" spans="1:13" ht="15.95" customHeight="1" outlineLevel="1" x14ac:dyDescent="0.25">
      <c r="A64" s="37">
        <f>+QUESTIONNAIRE!A64</f>
        <v>0</v>
      </c>
      <c r="B64" s="131">
        <f>+QUESTIONNAIRE!B64</f>
        <v>0</v>
      </c>
      <c r="C64" s="140">
        <f>+QUESTIONNAIRE!C64</f>
        <v>0</v>
      </c>
      <c r="D64" s="484" t="str">
        <f>+QUESTIONNAIRE!D64</f>
        <v>Je li pripremljen plan rada i komunikacije s pojedincima/organizacijama?</v>
      </c>
      <c r="E64" s="484">
        <f>+QUESTIONNAIRE!E64</f>
        <v>0</v>
      </c>
      <c r="F64" s="67" t="str">
        <f>+HLOOKUP($D$6,$J$13:$S$488,I64,FALSE)</f>
        <v>--Molimo odaberite--</v>
      </c>
      <c r="G64" s="136"/>
      <c r="I64" s="56">
        <f t="shared" si="0"/>
        <v>52</v>
      </c>
      <c r="J64" s="67" t="s">
        <v>70</v>
      </c>
      <c r="K64" s="67" t="s">
        <v>71</v>
      </c>
      <c r="L64" s="67" t="s">
        <v>70</v>
      </c>
      <c r="M64" s="67" t="s">
        <v>71</v>
      </c>
    </row>
    <row r="65" spans="1:13" ht="15.95" customHeight="1" outlineLevel="1" x14ac:dyDescent="0.25">
      <c r="A65" s="37">
        <f>+QUESTIONNAIRE!A65</f>
        <v>0</v>
      </c>
      <c r="B65" s="131">
        <f>+QUESTIONNAIRE!B65</f>
        <v>0</v>
      </c>
      <c r="C65" s="133">
        <f>+QUESTIONNAIRE!C65</f>
        <v>0</v>
      </c>
      <c r="D65" s="133">
        <f>+QUESTIONNAIRE!D65</f>
        <v>0</v>
      </c>
      <c r="E65" s="150">
        <f>+QUESTIONNAIRE!E65</f>
        <v>0</v>
      </c>
      <c r="F65" s="135"/>
      <c r="G65" s="136"/>
      <c r="I65" s="56">
        <f t="shared" si="0"/>
        <v>53</v>
      </c>
      <c r="J65" s="135"/>
      <c r="K65" s="135"/>
      <c r="L65" s="135"/>
      <c r="M65" s="135"/>
    </row>
    <row r="66" spans="1:13" ht="15.95" customHeight="1" outlineLevel="1" x14ac:dyDescent="0.25">
      <c r="A66" s="37">
        <f>+QUESTIONNAIRE!A66</f>
        <v>0</v>
      </c>
      <c r="B66" s="131">
        <f>+QUESTIONNAIRE!B66</f>
        <v>0</v>
      </c>
      <c r="C66" s="482" t="str">
        <f>+QUESTIONNAIRE!C66</f>
        <v>Je li provedena prethodna procjena jesu li tehnički i pravni aspekti investicije pogodni za JPP?</v>
      </c>
      <c r="D66" s="482"/>
      <c r="E66" s="482"/>
      <c r="F66" s="272" t="str">
        <f>+HLOOKUP($D$6,$J$13:$S$488,I66,FALSE)</f>
        <v>--Molimo odaberite--</v>
      </c>
      <c r="G66" s="136"/>
      <c r="I66" s="56">
        <f t="shared" si="0"/>
        <v>54</v>
      </c>
      <c r="J66" s="272" t="s">
        <v>70</v>
      </c>
      <c r="K66" s="272" t="s">
        <v>71</v>
      </c>
      <c r="L66" s="272" t="s">
        <v>70</v>
      </c>
      <c r="M66" s="272" t="s">
        <v>71</v>
      </c>
    </row>
    <row r="67" spans="1:13" ht="15.95" customHeight="1" outlineLevel="1" x14ac:dyDescent="0.25">
      <c r="A67" s="37">
        <f>+QUESTIONNAIRE!A67</f>
        <v>0</v>
      </c>
      <c r="B67" s="131">
        <f>+QUESTIONNAIRE!B67</f>
        <v>0</v>
      </c>
      <c r="C67" s="140" t="str">
        <f>+QUESTIONNAIRE!C67</f>
        <v>Ako DA:</v>
      </c>
      <c r="D67" s="140">
        <f>+QUESTIONNAIRE!D67</f>
        <v>0</v>
      </c>
      <c r="E67" s="142">
        <f>+QUESTIONNAIRE!E67</f>
        <v>0</v>
      </c>
      <c r="F67" s="141"/>
      <c r="G67" s="136"/>
      <c r="I67" s="56">
        <f t="shared" si="0"/>
        <v>55</v>
      </c>
      <c r="J67" s="141"/>
      <c r="K67" s="141"/>
      <c r="L67" s="141"/>
      <c r="M67" s="141"/>
    </row>
    <row r="68" spans="1:13" ht="15.95" customHeight="1" outlineLevel="1" x14ac:dyDescent="0.25">
      <c r="A68" s="37">
        <f>+QUESTIONNAIRE!A68</f>
        <v>0</v>
      </c>
      <c r="B68" s="131">
        <f>+QUESTIONNAIRE!B68</f>
        <v>0</v>
      </c>
      <c r="C68" s="140">
        <f>+QUESTIONNAIRE!C68</f>
        <v>0</v>
      </c>
      <c r="D68" s="484" t="str">
        <f>+QUESTIONNAIRE!D68</f>
        <v>Je li procijenjena stabilnost investicijskog okvira i izlaznih specifikacija kroz kraće/srednjoročno vrijeme?</v>
      </c>
      <c r="E68" s="484">
        <f>+QUESTIONNAIRE!E68</f>
        <v>0</v>
      </c>
      <c r="F68" s="67" t="str">
        <f>+HLOOKUP($D$6,$J$13:$S$488,I68,FALSE)</f>
        <v>--Molimo odaberite--</v>
      </c>
      <c r="G68" s="139"/>
      <c r="I68" s="56">
        <f t="shared" si="0"/>
        <v>56</v>
      </c>
      <c r="J68" s="67" t="s">
        <v>70</v>
      </c>
      <c r="K68" s="67" t="s">
        <v>71</v>
      </c>
      <c r="L68" s="67" t="s">
        <v>70</v>
      </c>
      <c r="M68" s="67" t="s">
        <v>71</v>
      </c>
    </row>
    <row r="69" spans="1:13" ht="15.95" customHeight="1" outlineLevel="1" x14ac:dyDescent="0.25">
      <c r="A69" s="37">
        <f>+QUESTIONNAIRE!A69</f>
        <v>0</v>
      </c>
      <c r="B69" s="131">
        <f>+QUESTIONNAIRE!B69</f>
        <v>0</v>
      </c>
      <c r="C69" s="140">
        <f>+QUESTIONNAIRE!C69</f>
        <v>0</v>
      </c>
      <c r="D69" s="140">
        <f>+QUESTIONNAIRE!D69</f>
        <v>0</v>
      </c>
      <c r="E69" s="142">
        <f>+QUESTIONNAIRE!E69</f>
        <v>0</v>
      </c>
      <c r="F69" s="141"/>
      <c r="G69" s="136"/>
      <c r="I69" s="56">
        <f t="shared" si="0"/>
        <v>57</v>
      </c>
      <c r="J69" s="141"/>
      <c r="K69" s="141"/>
      <c r="L69" s="141"/>
      <c r="M69" s="141"/>
    </row>
    <row r="70" spans="1:13" ht="15.95" customHeight="1" outlineLevel="1" x14ac:dyDescent="0.25">
      <c r="A70" s="37">
        <f>+QUESTIONNAIRE!A70</f>
        <v>0</v>
      </c>
      <c r="B70" s="131">
        <f>+QUESTIONNAIRE!B70</f>
        <v>0</v>
      </c>
      <c r="C70" s="140">
        <f>+QUESTIONNAIRE!C70</f>
        <v>0</v>
      </c>
      <c r="D70" s="484" t="str">
        <f>+QUESTIONNAIRE!D70</f>
        <v>Ja li provedena analiza koja pokazuje da se investicijske potrebe mogu izraziti u obliku izlaznih specifikacija usluge te definirati u ugovornim odredbama?</v>
      </c>
      <c r="E70" s="484">
        <f>+QUESTIONNAIRE!E70</f>
        <v>0</v>
      </c>
      <c r="F70" s="67" t="str">
        <f>+HLOOKUP($D$6,$J$13:$S$488,I70,FALSE)</f>
        <v>--Molimo odaberite--</v>
      </c>
      <c r="G70" s="139"/>
      <c r="I70" s="56">
        <f t="shared" si="0"/>
        <v>58</v>
      </c>
      <c r="J70" s="67" t="s">
        <v>70</v>
      </c>
      <c r="K70" s="67" t="s">
        <v>71</v>
      </c>
      <c r="L70" s="67" t="s">
        <v>70</v>
      </c>
      <c r="M70" s="67" t="s">
        <v>71</v>
      </c>
    </row>
    <row r="71" spans="1:13" ht="15.95" customHeight="1" outlineLevel="1" x14ac:dyDescent="0.25">
      <c r="A71" s="37">
        <f>+QUESTIONNAIRE!A71</f>
        <v>0</v>
      </c>
      <c r="B71" s="131">
        <f>+QUESTIONNAIRE!B71</f>
        <v>0</v>
      </c>
      <c r="C71" s="140">
        <f>+QUESTIONNAIRE!C71</f>
        <v>0</v>
      </c>
      <c r="D71" s="484">
        <f>+QUESTIONNAIRE!D71</f>
        <v>0</v>
      </c>
      <c r="E71" s="484">
        <f>+QUESTIONNAIRE!E71</f>
        <v>0</v>
      </c>
      <c r="F71" s="141"/>
      <c r="G71" s="136"/>
      <c r="I71" s="56">
        <f t="shared" si="0"/>
        <v>59</v>
      </c>
      <c r="J71" s="141"/>
      <c r="K71" s="141"/>
      <c r="L71" s="141"/>
      <c r="M71" s="141"/>
    </row>
    <row r="72" spans="1:13" ht="15.95" customHeight="1" outlineLevel="1" x14ac:dyDescent="0.25">
      <c r="A72" s="37">
        <f>+QUESTIONNAIRE!A72</f>
        <v>0</v>
      </c>
      <c r="B72" s="131">
        <f>+QUESTIONNAIRE!B72</f>
        <v>0</v>
      </c>
      <c r="C72" s="140">
        <f>+QUESTIONNAIRE!C72</f>
        <v>0</v>
      </c>
      <c r="D72" s="484" t="str">
        <f>+QUESTIONNAIRE!D72</f>
        <v>Jesu li te izlazne specifikacije usluge razvijene uzimajući u obzir postojeće slučajeve ili raspoložive sektorske upute/praksu?</v>
      </c>
      <c r="E72" s="484">
        <f>+QUESTIONNAIRE!E72</f>
        <v>0</v>
      </c>
      <c r="F72" s="67" t="str">
        <f>+HLOOKUP($D$6,$J$13:$S$488,I72,FALSE)</f>
        <v>--Molimo odaberite--</v>
      </c>
      <c r="G72" s="139"/>
      <c r="I72" s="56">
        <f t="shared" si="0"/>
        <v>60</v>
      </c>
      <c r="J72" s="67" t="s">
        <v>70</v>
      </c>
      <c r="K72" s="67" t="s">
        <v>71</v>
      </c>
      <c r="L72" s="67" t="s">
        <v>70</v>
      </c>
      <c r="M72" s="67" t="s">
        <v>71</v>
      </c>
    </row>
    <row r="73" spans="1:13" ht="15.95" customHeight="1" outlineLevel="1" x14ac:dyDescent="0.25">
      <c r="A73" s="37">
        <f>+QUESTIONNAIRE!A73</f>
        <v>0</v>
      </c>
      <c r="B73" s="131">
        <f>+QUESTIONNAIRE!B73</f>
        <v>0</v>
      </c>
      <c r="C73" s="140">
        <f>+QUESTIONNAIRE!C73</f>
        <v>0</v>
      </c>
      <c r="D73" s="484">
        <f>+QUESTIONNAIRE!D73</f>
        <v>0</v>
      </c>
      <c r="E73" s="484">
        <f>+QUESTIONNAIRE!E73</f>
        <v>0</v>
      </c>
      <c r="F73" s="141"/>
      <c r="G73" s="136"/>
      <c r="I73" s="56">
        <f t="shared" si="0"/>
        <v>61</v>
      </c>
      <c r="J73" s="141"/>
      <c r="K73" s="141"/>
      <c r="L73" s="141"/>
      <c r="M73" s="141"/>
    </row>
    <row r="74" spans="1:13" ht="15.95" customHeight="1" outlineLevel="1" x14ac:dyDescent="0.25">
      <c r="A74" s="37">
        <f>+QUESTIONNAIRE!A74</f>
        <v>0</v>
      </c>
      <c r="B74" s="131">
        <f>+QUESTIONNAIRE!B74</f>
        <v>0</v>
      </c>
      <c r="C74" s="140">
        <f>+QUESTIONNAIRE!C74</f>
        <v>0</v>
      </c>
      <c r="D74" s="484" t="str">
        <f>+QUESTIONNAIRE!D74</f>
        <v>Je li provedena prethodna analiza da li je javno tijelo nadležno za nabavu usluga i zaključenje ugovora o JPP-u te povezanih ugovora?</v>
      </c>
      <c r="E74" s="484">
        <f>+QUESTIONNAIRE!E74</f>
        <v>0</v>
      </c>
      <c r="F74" s="67" t="str">
        <f>+HLOOKUP($D$6,$J$13:$S$488,I74,FALSE)</f>
        <v>--Molimo odaberite--</v>
      </c>
      <c r="G74" s="139"/>
      <c r="I74" s="56">
        <f t="shared" si="0"/>
        <v>62</v>
      </c>
      <c r="J74" s="67" t="s">
        <v>70</v>
      </c>
      <c r="K74" s="67" t="s">
        <v>71</v>
      </c>
      <c r="L74" s="67" t="s">
        <v>70</v>
      </c>
      <c r="M74" s="67" t="s">
        <v>71</v>
      </c>
    </row>
    <row r="75" spans="1:13" ht="15.95" customHeight="1" outlineLevel="1" x14ac:dyDescent="0.25">
      <c r="A75" s="37">
        <f>+QUESTIONNAIRE!A75</f>
        <v>0</v>
      </c>
      <c r="B75" s="143">
        <f>+QUESTIONNAIRE!B75</f>
        <v>0</v>
      </c>
      <c r="C75" s="145">
        <f>+QUESTIONNAIRE!C75</f>
        <v>0</v>
      </c>
      <c r="D75" s="145">
        <f>+QUESTIONNAIRE!D75</f>
        <v>0</v>
      </c>
      <c r="E75" s="145">
        <f>+QUESTIONNAIRE!E75</f>
        <v>0</v>
      </c>
      <c r="F75" s="144"/>
      <c r="G75" s="147"/>
      <c r="I75" s="56">
        <f t="shared" si="0"/>
        <v>63</v>
      </c>
      <c r="J75" s="144"/>
      <c r="K75" s="144"/>
      <c r="L75" s="144"/>
      <c r="M75" s="144"/>
    </row>
    <row r="76" spans="1:13" ht="15.95" customHeight="1" outlineLevel="1" x14ac:dyDescent="0.25">
      <c r="A76" s="37">
        <f>+QUESTIONNAIRE!A76</f>
        <v>0</v>
      </c>
      <c r="B76" s="70">
        <f>+QUESTIONNAIRE!B76</f>
        <v>0</v>
      </c>
      <c r="C76" s="70">
        <f>+QUESTIONNAIRE!C76</f>
        <v>0</v>
      </c>
      <c r="D76" s="70">
        <f>+QUESTIONNAIRE!D76</f>
        <v>0</v>
      </c>
      <c r="E76" s="70">
        <f>+QUESTIONNAIRE!E76</f>
        <v>0</v>
      </c>
      <c r="F76" s="102"/>
      <c r="G76" s="36"/>
      <c r="I76" s="56">
        <f t="shared" si="0"/>
        <v>64</v>
      </c>
      <c r="J76" s="102"/>
      <c r="K76" s="102"/>
      <c r="L76" s="102"/>
      <c r="M76" s="102"/>
    </row>
    <row r="77" spans="1:13" ht="15.95" customHeight="1" outlineLevel="1" x14ac:dyDescent="0.25">
      <c r="A77" s="37">
        <f>+QUESTIONNAIRE!A77</f>
        <v>0</v>
      </c>
      <c r="B77" s="37">
        <f>+QUESTIONNAIRE!B77</f>
        <v>0</v>
      </c>
      <c r="C77" s="113">
        <f>+QUESTIONNAIRE!C77</f>
        <v>0</v>
      </c>
      <c r="D77" s="113">
        <f>+QUESTIONNAIRE!D77</f>
        <v>0</v>
      </c>
      <c r="E77" s="113">
        <f>+QUESTIONNAIRE!E77</f>
        <v>0</v>
      </c>
      <c r="F77" s="101"/>
      <c r="G77" s="20"/>
      <c r="I77" s="56">
        <f t="shared" si="0"/>
        <v>65</v>
      </c>
      <c r="J77" s="101"/>
      <c r="K77" s="101"/>
      <c r="L77" s="101"/>
      <c r="M77" s="101"/>
    </row>
    <row r="78" spans="1:13" ht="15.95" customHeight="1" outlineLevel="1" x14ac:dyDescent="0.25">
      <c r="A78" s="37">
        <f>+QUESTIONNAIRE!A78</f>
        <v>0</v>
      </c>
      <c r="B78" s="116">
        <f>+QUESTIONNAIRE!B78</f>
        <v>0</v>
      </c>
      <c r="C78" s="112">
        <f>+QUESTIONNAIRE!C78</f>
        <v>0</v>
      </c>
      <c r="D78" s="112">
        <f>+QUESTIONNAIRE!D78</f>
        <v>0</v>
      </c>
      <c r="E78" s="112">
        <f>+QUESTIONNAIRE!E78</f>
        <v>0</v>
      </c>
      <c r="F78" s="53"/>
      <c r="G78" s="92"/>
      <c r="I78" s="56">
        <f t="shared" si="0"/>
        <v>66</v>
      </c>
      <c r="J78" s="53"/>
      <c r="K78" s="53"/>
      <c r="L78" s="53"/>
      <c r="M78" s="53"/>
    </row>
    <row r="79" spans="1:13" ht="15.95" customHeight="1" outlineLevel="1" x14ac:dyDescent="0.25">
      <c r="A79" s="190">
        <f>+QUESTIONNAIRE!A79</f>
        <v>0</v>
      </c>
      <c r="B79" s="191">
        <f>+QUESTIONNAIRE!B79</f>
        <v>0</v>
      </c>
      <c r="C79" s="191">
        <f>+QUESTIONNAIRE!C79</f>
        <v>0</v>
      </c>
      <c r="D79" s="191">
        <f>+QUESTIONNAIRE!D79</f>
        <v>0</v>
      </c>
      <c r="E79" s="192">
        <f>+QUESTIONNAIRE!E79</f>
        <v>0</v>
      </c>
      <c r="F79" s="193"/>
      <c r="G79" s="194"/>
      <c r="I79" s="56">
        <f t="shared" ref="I79:I142" si="1">+I78+1</f>
        <v>67</v>
      </c>
      <c r="J79" s="193"/>
      <c r="K79" s="193"/>
      <c r="L79" s="193"/>
      <c r="M79" s="193"/>
    </row>
    <row r="80" spans="1:13" ht="15.95" customHeight="1" outlineLevel="1" x14ac:dyDescent="0.25">
      <c r="A80" s="287">
        <f>+QUESTIONNAIRE!A80</f>
        <v>0</v>
      </c>
      <c r="B80" s="288">
        <f>+QUESTIONNAIRE!B80</f>
        <v>0</v>
      </c>
      <c r="C80" s="288">
        <f>+QUESTIONNAIRE!C80</f>
        <v>0</v>
      </c>
      <c r="D80" s="289" t="str">
        <f>+QUESTIONNAIRE!D80</f>
        <v>SPREMNOST ZA POČETAK PRIPREME PROJEKTA U OBLIKU JPP-a</v>
      </c>
      <c r="E80" s="290">
        <f>+QUESTIONNAIRE!E80</f>
        <v>0</v>
      </c>
      <c r="F80" s="291"/>
      <c r="G80" s="195"/>
      <c r="I80" s="56">
        <f t="shared" si="1"/>
        <v>68</v>
      </c>
      <c r="J80" s="291"/>
      <c r="K80" s="291"/>
      <c r="L80" s="291"/>
      <c r="M80" s="291"/>
    </row>
    <row r="81" spans="1:13" ht="15.95" customHeight="1" outlineLevel="1" x14ac:dyDescent="0.25">
      <c r="A81" s="196">
        <f>+QUESTIONNAIRE!A81</f>
        <v>0</v>
      </c>
      <c r="B81" s="184">
        <f>+QUESTIONNAIRE!B81</f>
        <v>0</v>
      </c>
      <c r="C81" s="184">
        <f>+QUESTIONNAIRE!C81</f>
        <v>0</v>
      </c>
      <c r="D81" s="267">
        <f>+QUESTIONNAIRE!D81</f>
        <v>0</v>
      </c>
      <c r="E81" s="185">
        <f>+QUESTIONNAIRE!E81</f>
        <v>0</v>
      </c>
      <c r="F81" s="186"/>
      <c r="G81" s="195"/>
      <c r="I81" s="56">
        <f t="shared" si="1"/>
        <v>69</v>
      </c>
      <c r="J81" s="186"/>
      <c r="K81" s="186"/>
      <c r="L81" s="186"/>
      <c r="M81" s="186"/>
    </row>
    <row r="82" spans="1:13" ht="15.95" customHeight="1" outlineLevel="1" x14ac:dyDescent="0.25">
      <c r="A82" s="199">
        <f>+QUESTIONNAIRE!A82</f>
        <v>0</v>
      </c>
      <c r="B82" s="189">
        <f>+QUESTIONNAIRE!B82</f>
        <v>0</v>
      </c>
      <c r="C82" s="321">
        <f>+QUESTIONNAIRE!C82</f>
        <v>0</v>
      </c>
      <c r="D82" s="200">
        <f>+QUESTIONNAIRE!D82</f>
        <v>0</v>
      </c>
      <c r="E82" s="200">
        <f>+QUESTIONNAIRE!E82</f>
        <v>0</v>
      </c>
      <c r="F82" s="182"/>
      <c r="G82" s="202"/>
      <c r="I82" s="56">
        <f t="shared" si="1"/>
        <v>70</v>
      </c>
      <c r="J82" s="182"/>
      <c r="K82" s="182"/>
      <c r="L82" s="182"/>
      <c r="M82" s="182"/>
    </row>
    <row r="83" spans="1:13" ht="15.95" customHeight="1" outlineLevel="1" x14ac:dyDescent="0.25">
      <c r="A83" s="199">
        <f>+QUESTIONNAIRE!A83</f>
        <v>0</v>
      </c>
      <c r="B83" s="173">
        <f>+QUESTIONNAIRE!B83</f>
        <v>0</v>
      </c>
      <c r="C83" s="322">
        <f>+QUESTIONNAIRE!C83</f>
        <v>0</v>
      </c>
      <c r="D83" s="175">
        <f>+QUESTIONNAIRE!D83</f>
        <v>0</v>
      </c>
      <c r="E83" s="175">
        <f>+QUESTIONNAIRE!E83</f>
        <v>0</v>
      </c>
      <c r="F83" s="181"/>
      <c r="G83" s="197"/>
      <c r="I83" s="56">
        <f t="shared" si="1"/>
        <v>71</v>
      </c>
      <c r="J83" s="181"/>
      <c r="K83" s="181"/>
      <c r="L83" s="181"/>
      <c r="M83" s="181"/>
    </row>
    <row r="84" spans="1:13" ht="15.95" customHeight="1" outlineLevel="1" x14ac:dyDescent="0.25">
      <c r="A84" s="199">
        <f>+QUESTIONNAIRE!A84</f>
        <v>0</v>
      </c>
      <c r="B84" s="177">
        <f>+QUESTIONNAIRE!B84</f>
        <v>0</v>
      </c>
      <c r="C84" s="485" t="str">
        <f>+QUESTIONNAIRE!C84</f>
        <v>Da li je analiza troškova i koristi pokazala potrebu za investicijom?</v>
      </c>
      <c r="D84" s="485">
        <f>+QUESTIONNAIRE!D84</f>
        <v>0</v>
      </c>
      <c r="E84" s="485">
        <f>+QUESTIONNAIRE!E84</f>
        <v>0</v>
      </c>
      <c r="F84" s="67" t="str">
        <f>+HLOOKUP($D$6,$J$13:$S$488,I84,FALSE)</f>
        <v>--Molimo odaberite--</v>
      </c>
      <c r="G84" s="206"/>
      <c r="I84" s="56">
        <f t="shared" si="1"/>
        <v>72</v>
      </c>
      <c r="J84" s="67" t="s">
        <v>70</v>
      </c>
      <c r="K84" s="67" t="s">
        <v>71</v>
      </c>
      <c r="L84" s="67" t="s">
        <v>70</v>
      </c>
      <c r="M84" s="67" t="s">
        <v>71</v>
      </c>
    </row>
    <row r="85" spans="1:13" ht="15.95" customHeight="1" outlineLevel="1" x14ac:dyDescent="0.25">
      <c r="A85" s="199">
        <f>+QUESTIONNAIRE!A85</f>
        <v>0</v>
      </c>
      <c r="B85" s="177">
        <f>+QUESTIONNAIRE!B85</f>
        <v>0</v>
      </c>
      <c r="C85" s="485">
        <f>+QUESTIONNAIRE!C85</f>
        <v>0</v>
      </c>
      <c r="D85" s="485">
        <f>+QUESTIONNAIRE!D85</f>
        <v>0</v>
      </c>
      <c r="E85" s="485">
        <f>+QUESTIONNAIRE!E85</f>
        <v>0</v>
      </c>
      <c r="F85" s="205"/>
      <c r="G85" s="206"/>
      <c r="I85" s="56">
        <f t="shared" si="1"/>
        <v>73</v>
      </c>
      <c r="J85" s="205"/>
      <c r="K85" s="205"/>
      <c r="L85" s="205"/>
      <c r="M85" s="205"/>
    </row>
    <row r="86" spans="1:13" ht="15.95" customHeight="1" outlineLevel="1" x14ac:dyDescent="0.25">
      <c r="A86" s="199">
        <f>+QUESTIONNAIRE!A86</f>
        <v>0</v>
      </c>
      <c r="B86" s="177">
        <f>+QUESTIONNAIRE!B86</f>
        <v>0</v>
      </c>
      <c r="C86" s="485" t="str">
        <f>+QUESTIONNAIRE!C86</f>
        <v>Postoji li suglasnost o okviru i zahtjevima investicije?</v>
      </c>
      <c r="D86" s="485">
        <f>+QUESTIONNAIRE!D86</f>
        <v>0</v>
      </c>
      <c r="E86" s="485">
        <f>+QUESTIONNAIRE!E86</f>
        <v>0</v>
      </c>
      <c r="F86" s="67" t="str">
        <f>+HLOOKUP($D$6,$J$13:$S$488,I86,FALSE)</f>
        <v>--Molimo odaberite--</v>
      </c>
      <c r="G86" s="206"/>
      <c r="I86" s="56">
        <f t="shared" si="1"/>
        <v>74</v>
      </c>
      <c r="J86" s="67" t="s">
        <v>70</v>
      </c>
      <c r="K86" s="67" t="s">
        <v>71</v>
      </c>
      <c r="L86" s="67" t="s">
        <v>70</v>
      </c>
      <c r="M86" s="67" t="s">
        <v>71</v>
      </c>
    </row>
    <row r="87" spans="1:13" ht="15.95" customHeight="1" outlineLevel="1" x14ac:dyDescent="0.25">
      <c r="A87" s="199">
        <f>+QUESTIONNAIRE!A87</f>
        <v>0</v>
      </c>
      <c r="B87" s="177">
        <f>+QUESTIONNAIRE!B87</f>
        <v>0</v>
      </c>
      <c r="C87" s="323">
        <f>+QUESTIONNAIRE!C87</f>
        <v>0</v>
      </c>
      <c r="D87" s="200">
        <f>+QUESTIONNAIRE!D87</f>
        <v>0</v>
      </c>
      <c r="E87" s="200">
        <f>+QUESTIONNAIRE!E87</f>
        <v>0</v>
      </c>
      <c r="F87" s="201"/>
      <c r="G87" s="206"/>
      <c r="I87" s="56">
        <f t="shared" si="1"/>
        <v>75</v>
      </c>
      <c r="J87" s="201"/>
      <c r="K87" s="201"/>
      <c r="L87" s="201"/>
      <c r="M87" s="201"/>
    </row>
    <row r="88" spans="1:13" ht="15.95" customHeight="1" outlineLevel="1" x14ac:dyDescent="0.25">
      <c r="A88" s="199">
        <f>+QUESTIONNAIRE!A88</f>
        <v>0</v>
      </c>
      <c r="B88" s="177">
        <f>+QUESTIONNAIRE!B88</f>
        <v>0</v>
      </c>
      <c r="C88" s="485" t="str">
        <f>+QUESTIONNAIRE!C88</f>
        <v>Postoji li potrebno odobrenje za nastavak razvoja investicije kao potencijalnog JPP-a?</v>
      </c>
      <c r="D88" s="485"/>
      <c r="E88" s="485"/>
      <c r="F88" s="67" t="str">
        <f>+HLOOKUP($D$6,$J$13:$S$488,I88,FALSE)</f>
        <v>--Molimo odaberite--</v>
      </c>
      <c r="G88" s="206"/>
      <c r="I88" s="56">
        <f t="shared" si="1"/>
        <v>76</v>
      </c>
      <c r="J88" s="67" t="s">
        <v>70</v>
      </c>
      <c r="K88" s="67" t="s">
        <v>71</v>
      </c>
      <c r="L88" s="67" t="s">
        <v>70</v>
      </c>
      <c r="M88" s="67" t="s">
        <v>71</v>
      </c>
    </row>
    <row r="89" spans="1:13" ht="15.95" customHeight="1" outlineLevel="1" x14ac:dyDescent="0.25">
      <c r="A89" s="199">
        <f>+QUESTIONNAIRE!A89</f>
        <v>0</v>
      </c>
      <c r="B89" s="178">
        <f>+QUESTIONNAIRE!B89</f>
        <v>0</v>
      </c>
      <c r="C89" s="179">
        <f>+QUESTIONNAIRE!C89</f>
        <v>0</v>
      </c>
      <c r="D89" s="179">
        <f>+QUESTIONNAIRE!D89</f>
        <v>0</v>
      </c>
      <c r="E89" s="179">
        <f>+QUESTIONNAIRE!E89</f>
        <v>0</v>
      </c>
      <c r="F89" s="183"/>
      <c r="G89" s="198"/>
      <c r="I89" s="56">
        <f t="shared" si="1"/>
        <v>77</v>
      </c>
      <c r="J89" s="183"/>
      <c r="K89" s="183"/>
      <c r="L89" s="183"/>
      <c r="M89" s="183"/>
    </row>
    <row r="90" spans="1:13" ht="15.95" customHeight="1" outlineLevel="1" x14ac:dyDescent="0.25">
      <c r="A90" s="207">
        <f>+QUESTIONNAIRE!A90</f>
        <v>0</v>
      </c>
      <c r="B90" s="208">
        <f>+QUESTIONNAIRE!B90</f>
        <v>0</v>
      </c>
      <c r="C90" s="208">
        <f>+QUESTIONNAIRE!C90</f>
        <v>0</v>
      </c>
      <c r="D90" s="208">
        <f>+QUESTIONNAIRE!D90</f>
        <v>0</v>
      </c>
      <c r="E90" s="209">
        <f>+QUESTIONNAIRE!E90</f>
        <v>0</v>
      </c>
      <c r="F90" s="210"/>
      <c r="G90" s="211"/>
      <c r="I90" s="56">
        <f t="shared" si="1"/>
        <v>78</v>
      </c>
      <c r="J90" s="210"/>
      <c r="K90" s="210"/>
      <c r="L90" s="210"/>
      <c r="M90" s="210"/>
    </row>
    <row r="91" spans="1:13" ht="15.95" customHeight="1" outlineLevel="1" x14ac:dyDescent="0.25">
      <c r="A91" s="37">
        <f>+QUESTIONNAIRE!A91</f>
        <v>0</v>
      </c>
      <c r="B91" s="70">
        <f>+QUESTIONNAIRE!B91</f>
        <v>0</v>
      </c>
      <c r="C91" s="70">
        <f>+QUESTIONNAIRE!C91</f>
        <v>0</v>
      </c>
      <c r="D91" s="70">
        <f>+QUESTIONNAIRE!D91</f>
        <v>0</v>
      </c>
      <c r="E91" s="70">
        <f>+QUESTIONNAIRE!E91</f>
        <v>0</v>
      </c>
      <c r="F91" s="102"/>
      <c r="G91" s="36"/>
      <c r="I91" s="56">
        <f t="shared" si="1"/>
        <v>79</v>
      </c>
      <c r="J91" s="102"/>
      <c r="K91" s="102"/>
      <c r="L91" s="102"/>
      <c r="M91" s="102"/>
    </row>
    <row r="92" spans="1:13" ht="15.95" customHeight="1" outlineLevel="1" x14ac:dyDescent="0.25">
      <c r="A92" s="491" t="str">
        <f>+QUESTIONNAIRE!A92</f>
        <v>Priprema projekta u obliku JPP-a</v>
      </c>
      <c r="B92" s="491"/>
      <c r="C92" s="491"/>
      <c r="D92" s="491"/>
      <c r="E92" s="491"/>
      <c r="F92" s="75"/>
      <c r="G92" s="84"/>
      <c r="I92" s="56">
        <f t="shared" si="1"/>
        <v>80</v>
      </c>
      <c r="J92" s="75"/>
      <c r="K92" s="75"/>
      <c r="L92" s="75"/>
      <c r="M92" s="75"/>
    </row>
    <row r="93" spans="1:13" ht="15.95" customHeight="1" outlineLevel="1" x14ac:dyDescent="0.25">
      <c r="A93" s="83">
        <f>+QUESTIONNAIRE!A93</f>
        <v>0</v>
      </c>
      <c r="B93" s="104">
        <f>+QUESTIONNAIRE!B93</f>
        <v>0</v>
      </c>
      <c r="C93" s="104">
        <f>+QUESTIONNAIRE!C93</f>
        <v>0</v>
      </c>
      <c r="D93" s="104">
        <f>+QUESTIONNAIRE!D93</f>
        <v>0</v>
      </c>
      <c r="E93" s="105">
        <f>+QUESTIONNAIRE!E93</f>
        <v>0</v>
      </c>
      <c r="F93" s="75"/>
      <c r="G93" s="85"/>
      <c r="I93" s="56">
        <f t="shared" si="1"/>
        <v>81</v>
      </c>
      <c r="J93" s="75"/>
      <c r="K93" s="75"/>
      <c r="L93" s="75"/>
      <c r="M93" s="75"/>
    </row>
    <row r="94" spans="1:13" ht="15.95" customHeight="1" outlineLevel="1" thickBot="1" x14ac:dyDescent="0.3">
      <c r="A94" s="37">
        <f>+QUESTIONNAIRE!A94</f>
        <v>0</v>
      </c>
      <c r="B94" s="37">
        <f>+QUESTIONNAIRE!B94</f>
        <v>0</v>
      </c>
      <c r="C94" s="113">
        <f>+QUESTIONNAIRE!C94</f>
        <v>0</v>
      </c>
      <c r="D94" s="113">
        <f>+QUESTIONNAIRE!D94</f>
        <v>0</v>
      </c>
      <c r="E94" s="113">
        <f>+QUESTIONNAIRE!E94</f>
        <v>0</v>
      </c>
      <c r="F94" s="99"/>
      <c r="G94" s="20"/>
      <c r="I94" s="56">
        <f t="shared" si="1"/>
        <v>82</v>
      </c>
      <c r="J94" s="99"/>
      <c r="K94" s="99"/>
      <c r="L94" s="99"/>
      <c r="M94" s="99"/>
    </row>
    <row r="95" spans="1:13" ht="15.95" customHeight="1" outlineLevel="1" thickBot="1" x14ac:dyDescent="0.3">
      <c r="A95" s="37">
        <f>+QUESTIONNAIRE!A95</f>
        <v>0</v>
      </c>
      <c r="B95" s="88" t="str">
        <f>+QUESTIONNAIRE!B95</f>
        <v>Upravljanje i planiranje procesom</v>
      </c>
      <c r="C95" s="94">
        <f>+QUESTIONNAIRE!C95</f>
        <v>0</v>
      </c>
      <c r="D95" s="94">
        <f>+QUESTIONNAIRE!D95</f>
        <v>0</v>
      </c>
      <c r="E95" s="88">
        <f>+QUESTIONNAIRE!E95</f>
        <v>0</v>
      </c>
      <c r="F95" s="54"/>
      <c r="G95" s="89"/>
      <c r="I95" s="56">
        <f t="shared" si="1"/>
        <v>83</v>
      </c>
      <c r="J95" s="54"/>
      <c r="K95" s="54"/>
      <c r="L95" s="54"/>
      <c r="M95" s="54"/>
    </row>
    <row r="96" spans="1:13" ht="15.95" customHeight="1" outlineLevel="1" x14ac:dyDescent="0.25">
      <c r="A96" s="37">
        <f>+QUESTIONNAIRE!A96</f>
        <v>0</v>
      </c>
      <c r="B96" s="66">
        <f>+QUESTIONNAIRE!B96</f>
        <v>0</v>
      </c>
      <c r="C96" s="45">
        <f>+QUESTIONNAIRE!C96</f>
        <v>0</v>
      </c>
      <c r="D96" s="45">
        <f>+QUESTIONNAIRE!D96</f>
        <v>0</v>
      </c>
      <c r="E96" s="45">
        <f>+QUESTIONNAIRE!E96</f>
        <v>0</v>
      </c>
      <c r="F96" s="99"/>
      <c r="G96" s="66"/>
      <c r="I96" s="56">
        <f t="shared" si="1"/>
        <v>84</v>
      </c>
      <c r="J96" s="99"/>
      <c r="K96" s="99"/>
      <c r="L96" s="99"/>
      <c r="M96" s="99"/>
    </row>
    <row r="97" spans="1:13" ht="15.95" customHeight="1" outlineLevel="1" x14ac:dyDescent="0.25">
      <c r="A97" s="37">
        <f>+QUESTIONNAIRE!A97</f>
        <v>0</v>
      </c>
      <c r="B97" s="78" t="str">
        <f>+QUESTIONNAIRE!B97</f>
        <v>Osnivanje i struktura projektnog tima</v>
      </c>
      <c r="C97" s="113">
        <f>+QUESTIONNAIRE!C97</f>
        <v>0</v>
      </c>
      <c r="D97" s="113">
        <f>+QUESTIONNAIRE!D97</f>
        <v>0</v>
      </c>
      <c r="E97" s="113">
        <f>+QUESTIONNAIRE!E97</f>
        <v>0</v>
      </c>
      <c r="F97" s="99"/>
      <c r="G97" s="20"/>
      <c r="I97" s="56">
        <f t="shared" si="1"/>
        <v>85</v>
      </c>
      <c r="J97" s="99"/>
      <c r="K97" s="99"/>
      <c r="L97" s="99"/>
      <c r="M97" s="99"/>
    </row>
    <row r="98" spans="1:13" ht="15.95" customHeight="1" outlineLevel="1" x14ac:dyDescent="0.25">
      <c r="A98" s="37">
        <f>+QUESTIONNAIRE!A98</f>
        <v>0</v>
      </c>
      <c r="B98" s="37">
        <f>+QUESTIONNAIRE!B98</f>
        <v>0</v>
      </c>
      <c r="C98" s="113">
        <f>+QUESTIONNAIRE!C98</f>
        <v>0</v>
      </c>
      <c r="D98" s="114">
        <f>+QUESTIONNAIRE!D98</f>
        <v>0</v>
      </c>
      <c r="E98" s="114">
        <f>+QUESTIONNAIRE!E98</f>
        <v>0</v>
      </c>
      <c r="F98" s="99"/>
      <c r="G98" s="65"/>
      <c r="I98" s="56">
        <f t="shared" si="1"/>
        <v>86</v>
      </c>
      <c r="J98" s="99"/>
      <c r="K98" s="99"/>
      <c r="L98" s="99"/>
      <c r="M98" s="99"/>
    </row>
    <row r="99" spans="1:13" ht="15.95" customHeight="1" outlineLevel="1" x14ac:dyDescent="0.25">
      <c r="A99" s="37">
        <f>+QUESTIONNAIRE!A99</f>
        <v>0</v>
      </c>
      <c r="B99" s="125">
        <f>+QUESTIONNAIRE!B99</f>
        <v>0</v>
      </c>
      <c r="C99" s="319">
        <f>+QUESTIONNAIRE!C99</f>
        <v>0</v>
      </c>
      <c r="D99" s="127">
        <f>+QUESTIONNAIRE!D99</f>
        <v>0</v>
      </c>
      <c r="E99" s="127">
        <f>+QUESTIONNAIRE!E99</f>
        <v>0</v>
      </c>
      <c r="F99" s="129"/>
      <c r="G99" s="130"/>
      <c r="I99" s="56">
        <f t="shared" si="1"/>
        <v>87</v>
      </c>
      <c r="J99" s="129"/>
      <c r="K99" s="129"/>
      <c r="L99" s="129"/>
      <c r="M99" s="129"/>
    </row>
    <row r="100" spans="1:13" ht="15.95" customHeight="1" outlineLevel="1" x14ac:dyDescent="0.25">
      <c r="A100" s="37">
        <f>+QUESTIONNAIRE!A100</f>
        <v>0</v>
      </c>
      <c r="B100" s="131">
        <f>+QUESTIONNAIRE!B100</f>
        <v>0</v>
      </c>
      <c r="C100" s="133">
        <f>+QUESTIONNAIRE!C100</f>
        <v>0</v>
      </c>
      <c r="D100" s="133">
        <f>+QUESTIONNAIRE!D100</f>
        <v>0</v>
      </c>
      <c r="E100" s="150">
        <f>+QUESTIONNAIRE!E100</f>
        <v>0</v>
      </c>
      <c r="F100" s="135"/>
      <c r="G100" s="136"/>
      <c r="I100" s="56">
        <f t="shared" si="1"/>
        <v>88</v>
      </c>
      <c r="J100" s="135"/>
      <c r="K100" s="135"/>
      <c r="L100" s="135"/>
      <c r="M100" s="135"/>
    </row>
    <row r="101" spans="1:13" ht="15.95" customHeight="1" outlineLevel="1" x14ac:dyDescent="0.25">
      <c r="A101" s="37">
        <f>+QUESTIONNAIRE!A101</f>
        <v>0</v>
      </c>
      <c r="B101" s="131">
        <f>+QUESTIONNAIRE!B101</f>
        <v>0</v>
      </c>
      <c r="C101" s="482" t="str">
        <f>+QUESTIONNAIRE!C101</f>
        <v>Je li osnovano stručno povjerenstvo (stručna komisija) koja će nadgledati pripremu projekta i proces javne nabave?</v>
      </c>
      <c r="D101" s="482">
        <f>+QUESTIONNAIRE!D101</f>
        <v>0</v>
      </c>
      <c r="E101" s="482">
        <f>+QUESTIONNAIRE!E101</f>
        <v>0</v>
      </c>
      <c r="F101" s="272" t="str">
        <f>+HLOOKUP($D$6,$J$13:$S$488,I101,FALSE)</f>
        <v>--Molimo odaberite--</v>
      </c>
      <c r="G101" s="136"/>
      <c r="I101" s="56">
        <f t="shared" si="1"/>
        <v>89</v>
      </c>
      <c r="J101" s="272" t="s">
        <v>70</v>
      </c>
      <c r="K101" s="272" t="s">
        <v>71</v>
      </c>
      <c r="L101" s="272" t="s">
        <v>70</v>
      </c>
      <c r="M101" s="272" t="s">
        <v>71</v>
      </c>
    </row>
    <row r="102" spans="1:13" ht="15.95" customHeight="1" outlineLevel="1" x14ac:dyDescent="0.25">
      <c r="A102" s="37">
        <f>+QUESTIONNAIRE!A102</f>
        <v>0</v>
      </c>
      <c r="B102" s="131">
        <f>+QUESTIONNAIRE!B102</f>
        <v>0</v>
      </c>
      <c r="C102" s="140" t="str">
        <f>+QUESTIONNAIRE!C102</f>
        <v>Ako DA:</v>
      </c>
      <c r="D102" s="140">
        <f>+QUESTIONNAIRE!D102</f>
        <v>0</v>
      </c>
      <c r="E102" s="140">
        <f>+QUESTIONNAIRE!E102</f>
        <v>0</v>
      </c>
      <c r="F102" s="141"/>
      <c r="G102" s="136"/>
      <c r="I102" s="56">
        <f t="shared" si="1"/>
        <v>90</v>
      </c>
      <c r="J102" s="141"/>
      <c r="K102" s="141"/>
      <c r="L102" s="141"/>
      <c r="M102" s="141"/>
    </row>
    <row r="103" spans="1:13" ht="15.95" customHeight="1" outlineLevel="1" x14ac:dyDescent="0.25">
      <c r="A103" s="37">
        <f>+QUESTIONNAIRE!A103</f>
        <v>0</v>
      </c>
      <c r="B103" s="131">
        <f>+QUESTIONNAIRE!B103</f>
        <v>0</v>
      </c>
      <c r="C103" s="222">
        <f>+QUESTIONNAIRE!C103</f>
        <v>0</v>
      </c>
      <c r="D103" s="140" t="str">
        <f>+QUESTIONNAIRE!D103</f>
        <v>Je li u javnom tijelu odabrana osoba odgovarajućih ovlasti koja ce voditi stručno povjerenstvo (stručnu komisiju) te preuzeti ukupnu odgovornost za realizaciju projekta?</v>
      </c>
      <c r="E103" s="140">
        <f>+QUESTIONNAIRE!E103</f>
        <v>0</v>
      </c>
      <c r="F103" s="67" t="str">
        <f>+HLOOKUP($D$6,$J$13:$S$488,I103,FALSE)</f>
        <v>--Molimo odaberite--</v>
      </c>
      <c r="G103" s="136"/>
      <c r="I103" s="56">
        <f t="shared" si="1"/>
        <v>91</v>
      </c>
      <c r="J103" s="67" t="s">
        <v>70</v>
      </c>
      <c r="K103" s="67" t="s">
        <v>71</v>
      </c>
      <c r="L103" s="67" t="s">
        <v>70</v>
      </c>
      <c r="M103" s="67" t="s">
        <v>71</v>
      </c>
    </row>
    <row r="104" spans="1:13" ht="15.95" customHeight="1" outlineLevel="1" x14ac:dyDescent="0.25">
      <c r="A104" s="37">
        <f>+QUESTIONNAIRE!A104</f>
        <v>0</v>
      </c>
      <c r="B104" s="131">
        <f>+QUESTIONNAIRE!B104</f>
        <v>0</v>
      </c>
      <c r="C104" s="222">
        <f>+QUESTIONNAIRE!C104</f>
        <v>0</v>
      </c>
      <c r="D104" s="140">
        <f>+QUESTIONNAIRE!D104</f>
        <v>0</v>
      </c>
      <c r="E104" s="172">
        <f>+QUESTIONNAIRE!E104</f>
        <v>0</v>
      </c>
      <c r="F104" s="220"/>
      <c r="G104" s="139"/>
      <c r="I104" s="56">
        <f t="shared" si="1"/>
        <v>92</v>
      </c>
      <c r="J104" s="220"/>
      <c r="K104" s="220"/>
      <c r="L104" s="220"/>
      <c r="M104" s="220"/>
    </row>
    <row r="105" spans="1:13" ht="15.95" customHeight="1" outlineLevel="1" x14ac:dyDescent="0.25">
      <c r="A105" s="37">
        <f>+QUESTIONNAIRE!A105</f>
        <v>0</v>
      </c>
      <c r="B105" s="131">
        <f>+QUESTIONNAIRE!B105</f>
        <v>0</v>
      </c>
      <c r="C105" s="222">
        <f>+QUESTIONNAIRE!C105</f>
        <v>0</v>
      </c>
      <c r="D105" s="484" t="str">
        <f>+QUESTIONNAIRE!D105</f>
        <v>Jesu li odabrani ostali članovi stručnog povjerenstva (stručne komisije) u skladu s njihovom raspolozivošću te sposobnošću da upravljaju i donose odluke za vrijeme faza pripreme i nabave projekta do potpisa ugovora.</v>
      </c>
      <c r="E105" s="484">
        <f>+QUESTIONNAIRE!E105</f>
        <v>0</v>
      </c>
      <c r="F105" s="67" t="str">
        <f>+HLOOKUP($D$6,$J$13:$S$488,I105,FALSE)</f>
        <v>--Molimo odaberite--</v>
      </c>
      <c r="G105" s="139"/>
      <c r="I105" s="56">
        <f t="shared" si="1"/>
        <v>93</v>
      </c>
      <c r="J105" s="67" t="s">
        <v>70</v>
      </c>
      <c r="K105" s="67" t="s">
        <v>71</v>
      </c>
      <c r="L105" s="67" t="s">
        <v>70</v>
      </c>
      <c r="M105" s="67" t="s">
        <v>71</v>
      </c>
    </row>
    <row r="106" spans="1:13" ht="15.95" customHeight="1" outlineLevel="1" x14ac:dyDescent="0.25">
      <c r="A106" s="37">
        <f>+QUESTIONNAIRE!A106</f>
        <v>0</v>
      </c>
      <c r="B106" s="131">
        <f>+QUESTIONNAIRE!B106</f>
        <v>0</v>
      </c>
      <c r="C106" s="172">
        <f>+QUESTIONNAIRE!C106</f>
        <v>0</v>
      </c>
      <c r="D106" s="140">
        <f>+QUESTIONNAIRE!D106</f>
        <v>0</v>
      </c>
      <c r="E106" s="140">
        <f>+QUESTIONNAIRE!E106</f>
        <v>0</v>
      </c>
      <c r="F106" s="141"/>
      <c r="G106" s="139"/>
      <c r="I106" s="56">
        <f t="shared" si="1"/>
        <v>94</v>
      </c>
      <c r="J106" s="141"/>
      <c r="K106" s="141"/>
      <c r="L106" s="141"/>
      <c r="M106" s="141"/>
    </row>
    <row r="107" spans="1:13" ht="15.95" customHeight="1" outlineLevel="1" x14ac:dyDescent="0.25">
      <c r="A107" s="37">
        <f>+QUESTIONNAIRE!A107</f>
        <v>0</v>
      </c>
      <c r="B107" s="131">
        <f>+QUESTIONNAIRE!B107</f>
        <v>0</v>
      </c>
      <c r="C107" s="222">
        <f>+QUESTIONNAIRE!C107</f>
        <v>0</v>
      </c>
      <c r="D107" s="140" t="str">
        <f>+QUESTIONNAIRE!D107</f>
        <v>Jesu li pravila postupanja stručnog povjerenstva (stručne komisije) dogovorena u nadležnom javnom tijelu?</v>
      </c>
      <c r="E107" s="140">
        <f>+QUESTIONNAIRE!E107</f>
        <v>0</v>
      </c>
      <c r="F107" s="67" t="str">
        <f>+HLOOKUP($D$6,$J$13:$S$488,I107,FALSE)</f>
        <v>--Molimo odaberite--</v>
      </c>
      <c r="G107" s="139"/>
      <c r="I107" s="56">
        <f t="shared" si="1"/>
        <v>95</v>
      </c>
      <c r="J107" s="67" t="s">
        <v>70</v>
      </c>
      <c r="K107" s="67" t="s">
        <v>71</v>
      </c>
      <c r="L107" s="67" t="s">
        <v>70</v>
      </c>
      <c r="M107" s="67" t="s">
        <v>71</v>
      </c>
    </row>
    <row r="108" spans="1:13" ht="15.95" customHeight="1" outlineLevel="1" x14ac:dyDescent="0.25">
      <c r="A108" s="37">
        <f>+QUESTIONNAIRE!A108</f>
        <v>0</v>
      </c>
      <c r="B108" s="131">
        <f>+QUESTIONNAIRE!B108</f>
        <v>0</v>
      </c>
      <c r="C108" s="133">
        <f>+QUESTIONNAIRE!C108</f>
        <v>0</v>
      </c>
      <c r="D108" s="133">
        <f>+QUESTIONNAIRE!D108</f>
        <v>0</v>
      </c>
      <c r="E108" s="150">
        <f>+QUESTIONNAIRE!E108</f>
        <v>0</v>
      </c>
      <c r="F108" s="135"/>
      <c r="G108" s="136"/>
      <c r="I108" s="56">
        <f t="shared" si="1"/>
        <v>96</v>
      </c>
      <c r="J108" s="135"/>
      <c r="K108" s="135"/>
      <c r="L108" s="135"/>
      <c r="M108" s="135"/>
    </row>
    <row r="109" spans="1:13" ht="15.95" customHeight="1" outlineLevel="1" x14ac:dyDescent="0.25">
      <c r="A109" s="37">
        <f>+QUESTIONNAIRE!A109</f>
        <v>0</v>
      </c>
      <c r="B109" s="131">
        <f>+QUESTIONNAIRE!B109</f>
        <v>0</v>
      </c>
      <c r="C109" s="482" t="str">
        <f>+QUESTIONNAIRE!C109</f>
        <v>Je li za projekt osnovan Projektni tim?</v>
      </c>
      <c r="D109" s="482">
        <f>+QUESTIONNAIRE!D109</f>
        <v>0</v>
      </c>
      <c r="E109" s="482">
        <f>+QUESTIONNAIRE!E109</f>
        <v>0</v>
      </c>
      <c r="F109" s="272" t="str">
        <f>+HLOOKUP($D$6,$J$13:$S$488,I109,FALSE)</f>
        <v>--Molimo odaberite--</v>
      </c>
      <c r="G109" s="136"/>
      <c r="I109" s="56">
        <f t="shared" si="1"/>
        <v>97</v>
      </c>
      <c r="J109" s="272" t="s">
        <v>70</v>
      </c>
      <c r="K109" s="272" t="s">
        <v>71</v>
      </c>
      <c r="L109" s="272" t="s">
        <v>70</v>
      </c>
      <c r="M109" s="272" t="s">
        <v>71</v>
      </c>
    </row>
    <row r="110" spans="1:13" ht="15.95" customHeight="1" outlineLevel="1" x14ac:dyDescent="0.25">
      <c r="A110" s="37">
        <f>+QUESTIONNAIRE!A110</f>
        <v>0</v>
      </c>
      <c r="B110" s="131">
        <f>+QUESTIONNAIRE!B110</f>
        <v>0</v>
      </c>
      <c r="C110" s="133" t="str">
        <f>+QUESTIONNAIRE!C110</f>
        <v>Ako DA:</v>
      </c>
      <c r="D110" s="133">
        <f>+QUESTIONNAIRE!D110</f>
        <v>0</v>
      </c>
      <c r="E110" s="150">
        <f>+QUESTIONNAIRE!E110</f>
        <v>0</v>
      </c>
      <c r="F110" s="135"/>
      <c r="G110" s="136"/>
      <c r="I110" s="56">
        <f t="shared" si="1"/>
        <v>98</v>
      </c>
      <c r="J110" s="135"/>
      <c r="K110" s="135"/>
      <c r="L110" s="135"/>
      <c r="M110" s="135"/>
    </row>
    <row r="111" spans="1:13" ht="15.95" customHeight="1" outlineLevel="1" x14ac:dyDescent="0.25">
      <c r="A111" s="37">
        <f>+QUESTIONNAIRE!A111</f>
        <v>0</v>
      </c>
      <c r="B111" s="131">
        <f>+QUESTIONNAIRE!B111</f>
        <v>0</v>
      </c>
      <c r="C111" s="222">
        <f>+QUESTIONNAIRE!C111</f>
        <v>0</v>
      </c>
      <c r="D111" s="483" t="str">
        <f>+QUESTIONNAIRE!D111</f>
        <v>Je li odabran Voditelj projektnog tima?</v>
      </c>
      <c r="E111" s="483">
        <f>+QUESTIONNAIRE!E111</f>
        <v>0</v>
      </c>
      <c r="F111" s="67" t="str">
        <f>+HLOOKUP($D$6,$J$13:$S$488,I111,FALSE)</f>
        <v>--Molimo odaberite--</v>
      </c>
      <c r="G111" s="136"/>
      <c r="I111" s="56">
        <f t="shared" si="1"/>
        <v>99</v>
      </c>
      <c r="J111" s="67" t="s">
        <v>70</v>
      </c>
      <c r="K111" s="67" t="s">
        <v>71</v>
      </c>
      <c r="L111" s="67" t="s">
        <v>70</v>
      </c>
      <c r="M111" s="67" t="s">
        <v>71</v>
      </c>
    </row>
    <row r="112" spans="1:13" ht="15.95" customHeight="1" outlineLevel="1" x14ac:dyDescent="0.25">
      <c r="A112" s="37">
        <f>+QUESTIONNAIRE!A112</f>
        <v>0</v>
      </c>
      <c r="B112" s="131">
        <f>+QUESTIONNAIRE!B112</f>
        <v>0</v>
      </c>
      <c r="C112" s="137">
        <f>+QUESTIONNAIRE!C112</f>
        <v>0</v>
      </c>
      <c r="D112" s="137">
        <f>+QUESTIONNAIRE!D112</f>
        <v>0</v>
      </c>
      <c r="E112" s="140">
        <f>+QUESTIONNAIRE!E112</f>
        <v>0</v>
      </c>
      <c r="F112" s="295"/>
      <c r="G112" s="136"/>
      <c r="I112" s="56">
        <f t="shared" si="1"/>
        <v>100</v>
      </c>
      <c r="J112" s="458"/>
      <c r="K112" s="337"/>
      <c r="L112" s="451"/>
      <c r="M112" s="334"/>
    </row>
    <row r="113" spans="1:13" ht="15.95" customHeight="1" outlineLevel="1" x14ac:dyDescent="0.25">
      <c r="A113" s="37">
        <f>+QUESTIONNAIRE!A113</f>
        <v>0</v>
      </c>
      <c r="B113" s="131">
        <f>+QUESTIONNAIRE!B113</f>
        <v>0</v>
      </c>
      <c r="C113" s="137">
        <f>+QUESTIONNAIRE!C113</f>
        <v>0</v>
      </c>
      <c r="D113" s="222">
        <f>+QUESTIONNAIRE!D113</f>
        <v>0</v>
      </c>
      <c r="E113" s="140" t="str">
        <f>+QUESTIONNAIRE!E113</f>
        <v>Je li Voditelj projektnog tima radio na sličnim projektima (sektor, veličina i tehnička zahtjevnost) u prošlosti?</v>
      </c>
      <c r="F113" s="67" t="str">
        <f>+HLOOKUP($D$6,$J$13:$S$488,I113,FALSE)</f>
        <v>--Molimo odaberite--</v>
      </c>
      <c r="G113" s="139"/>
      <c r="I113" s="56">
        <f t="shared" si="1"/>
        <v>101</v>
      </c>
      <c r="J113" s="67" t="s">
        <v>70</v>
      </c>
      <c r="K113" s="67" t="s">
        <v>71</v>
      </c>
      <c r="L113" s="67" t="s">
        <v>70</v>
      </c>
      <c r="M113" s="67" t="s">
        <v>71</v>
      </c>
    </row>
    <row r="114" spans="1:13" ht="15.95" customHeight="1" outlineLevel="1" x14ac:dyDescent="0.25">
      <c r="A114" s="37">
        <f>+QUESTIONNAIRE!A114</f>
        <v>0</v>
      </c>
      <c r="B114" s="131">
        <f>+QUESTIONNAIRE!B114</f>
        <v>0</v>
      </c>
      <c r="C114" s="137">
        <f>+QUESTIONNAIRE!C114</f>
        <v>0</v>
      </c>
      <c r="D114" s="222">
        <f>+QUESTIONNAIRE!D114</f>
        <v>0</v>
      </c>
      <c r="E114" s="140">
        <f>+QUESTIONNAIRE!E114</f>
        <v>0</v>
      </c>
      <c r="F114" s="295"/>
      <c r="G114" s="139"/>
      <c r="I114" s="56">
        <f t="shared" si="1"/>
        <v>102</v>
      </c>
      <c r="J114" s="458"/>
      <c r="K114" s="337"/>
      <c r="L114" s="451"/>
      <c r="M114" s="334"/>
    </row>
    <row r="115" spans="1:13" ht="15.95" customHeight="1" outlineLevel="1" x14ac:dyDescent="0.25">
      <c r="A115" s="37">
        <f>+QUESTIONNAIRE!A115</f>
        <v>0</v>
      </c>
      <c r="B115" s="131">
        <f>+QUESTIONNAIRE!B115</f>
        <v>0</v>
      </c>
      <c r="C115" s="137">
        <f>+QUESTIONNAIRE!C115</f>
        <v>0</v>
      </c>
      <c r="D115" s="222">
        <f>+QUESTIONNAIRE!D115</f>
        <v>0</v>
      </c>
      <c r="E115" s="140" t="str">
        <f>+QUESTIONNAIRE!E115</f>
        <v>Je li Voditelj projektnog tima već radio na jednom ili više projekata JPP-a?</v>
      </c>
      <c r="F115" s="67" t="str">
        <f>+HLOOKUP($D$6,$J$13:$S$488,I115,FALSE)</f>
        <v>--Molimo odaberite--</v>
      </c>
      <c r="G115" s="139"/>
      <c r="I115" s="56">
        <f t="shared" si="1"/>
        <v>103</v>
      </c>
      <c r="J115" s="67" t="s">
        <v>70</v>
      </c>
      <c r="K115" s="67" t="s">
        <v>71</v>
      </c>
      <c r="L115" s="67" t="s">
        <v>70</v>
      </c>
      <c r="M115" s="67" t="s">
        <v>71</v>
      </c>
    </row>
    <row r="116" spans="1:13" ht="15.95" customHeight="1" outlineLevel="1" x14ac:dyDescent="0.25">
      <c r="A116" s="37">
        <f>+QUESTIONNAIRE!A116</f>
        <v>0</v>
      </c>
      <c r="B116" s="131">
        <f>+QUESTIONNAIRE!B116</f>
        <v>0</v>
      </c>
      <c r="C116" s="137">
        <f>+QUESTIONNAIRE!C116</f>
        <v>0</v>
      </c>
      <c r="D116" s="172">
        <f>+QUESTIONNAIRE!D116</f>
        <v>0</v>
      </c>
      <c r="E116" s="140">
        <f>+QUESTIONNAIRE!E116</f>
        <v>0</v>
      </c>
      <c r="F116" s="141"/>
      <c r="G116" s="139"/>
      <c r="I116" s="56">
        <f t="shared" si="1"/>
        <v>104</v>
      </c>
      <c r="J116" s="141"/>
      <c r="K116" s="141"/>
      <c r="L116" s="141"/>
      <c r="M116" s="141"/>
    </row>
    <row r="117" spans="1:13" ht="15.95" customHeight="1" outlineLevel="1" x14ac:dyDescent="0.25">
      <c r="A117" s="37">
        <f>+QUESTIONNAIRE!A117</f>
        <v>0</v>
      </c>
      <c r="B117" s="131">
        <f>+QUESTIONNAIRE!B117</f>
        <v>0</v>
      </c>
      <c r="C117" s="137">
        <f>+QUESTIONNAIRE!C117</f>
        <v>0</v>
      </c>
      <c r="D117" s="222">
        <f>+QUESTIONNAIRE!D117</f>
        <v>0</v>
      </c>
      <c r="E117" s="140" t="str">
        <f>+QUESTIONNAIRE!E117</f>
        <v>Je li Voditelj projektnog tima posvećen projektu puno radno vrijeme?</v>
      </c>
      <c r="F117" s="67" t="str">
        <f>+HLOOKUP($D$6,$J$13:$S$488,I117,FALSE)</f>
        <v>--Molimo odaberite--</v>
      </c>
      <c r="G117" s="139"/>
      <c r="I117" s="56">
        <f t="shared" si="1"/>
        <v>105</v>
      </c>
      <c r="J117" s="67" t="s">
        <v>70</v>
      </c>
      <c r="K117" s="67" t="s">
        <v>71</v>
      </c>
      <c r="L117" s="67" t="s">
        <v>70</v>
      </c>
      <c r="M117" s="67" t="s">
        <v>71</v>
      </c>
    </row>
    <row r="118" spans="1:13" ht="15.95" customHeight="1" outlineLevel="1" x14ac:dyDescent="0.25">
      <c r="A118" s="37">
        <f>+QUESTIONNAIRE!A118</f>
        <v>0</v>
      </c>
      <c r="B118" s="131">
        <f>+QUESTIONNAIRE!B118</f>
        <v>0</v>
      </c>
      <c r="C118" s="137">
        <f>+QUESTIONNAIRE!C118</f>
        <v>0</v>
      </c>
      <c r="D118" s="137">
        <f>+QUESTIONNAIRE!D118</f>
        <v>0</v>
      </c>
      <c r="E118" s="137">
        <f>+QUESTIONNAIRE!E118</f>
        <v>0</v>
      </c>
      <c r="F118" s="141"/>
      <c r="G118" s="139"/>
      <c r="I118" s="56">
        <f t="shared" si="1"/>
        <v>106</v>
      </c>
      <c r="J118" s="141"/>
      <c r="K118" s="141"/>
      <c r="L118" s="141"/>
      <c r="M118" s="141"/>
    </row>
    <row r="119" spans="1:13" ht="15.95" customHeight="1" outlineLevel="1" x14ac:dyDescent="0.25">
      <c r="A119" s="37">
        <f>+QUESTIONNAIRE!A119</f>
        <v>0</v>
      </c>
      <c r="B119" s="131">
        <f>+QUESTIONNAIRE!B119</f>
        <v>0</v>
      </c>
      <c r="C119" s="222">
        <f>+QUESTIONNAIRE!C119</f>
        <v>0</v>
      </c>
      <c r="D119" s="483" t="str">
        <f>+QUESTIONNAIRE!D119</f>
        <v>Jesu li procijenjeni ljudski resursi potrebni za pripremu i nabavu projekta?</v>
      </c>
      <c r="E119" s="483">
        <f>+QUESTIONNAIRE!E119</f>
        <v>0</v>
      </c>
      <c r="F119" s="67" t="str">
        <f>+HLOOKUP($D$6,$J$13:$S$488,I119,FALSE)</f>
        <v>--Molimo odaberite--</v>
      </c>
      <c r="G119" s="139"/>
      <c r="I119" s="56">
        <f t="shared" si="1"/>
        <v>107</v>
      </c>
      <c r="J119" s="67" t="s">
        <v>70</v>
      </c>
      <c r="K119" s="67" t="s">
        <v>71</v>
      </c>
      <c r="L119" s="67" t="s">
        <v>70</v>
      </c>
      <c r="M119" s="67" t="s">
        <v>71</v>
      </c>
    </row>
    <row r="120" spans="1:13" ht="15.95" customHeight="1" outlineLevel="1" x14ac:dyDescent="0.25">
      <c r="A120" s="37">
        <f>+QUESTIONNAIRE!A120</f>
        <v>0</v>
      </c>
      <c r="B120" s="131">
        <f>+QUESTIONNAIRE!B120</f>
        <v>0</v>
      </c>
      <c r="C120" s="138">
        <f>+QUESTIONNAIRE!C120</f>
        <v>0</v>
      </c>
      <c r="D120" s="138">
        <f>+QUESTIONNAIRE!D120</f>
        <v>0</v>
      </c>
      <c r="E120" s="138">
        <f>+QUESTIONNAIRE!E120</f>
        <v>0</v>
      </c>
      <c r="F120" s="297"/>
      <c r="G120" s="139"/>
      <c r="I120" s="56">
        <f t="shared" si="1"/>
        <v>108</v>
      </c>
      <c r="J120" s="297"/>
      <c r="K120" s="297"/>
      <c r="L120" s="297"/>
      <c r="M120" s="297"/>
    </row>
    <row r="121" spans="1:13" ht="15.95" customHeight="1" outlineLevel="1" x14ac:dyDescent="0.25">
      <c r="A121" s="37">
        <f>+QUESTIONNAIRE!A121</f>
        <v>0</v>
      </c>
      <c r="B121" s="252">
        <f>+QUESTIONNAIRE!B121</f>
        <v>0</v>
      </c>
      <c r="C121" s="140">
        <f>+QUESTIONNAIRE!C121</f>
        <v>0</v>
      </c>
      <c r="D121" s="140">
        <f>+QUESTIONNAIRE!D121</f>
        <v>0</v>
      </c>
      <c r="E121" s="140" t="str">
        <f>+QUESTIONNAIRE!E121</f>
        <v xml:space="preserve">Da li ta procjena uzima u obzir potrebnu razinu stručnosti i količinu ljudskih resursa? </v>
      </c>
      <c r="F121" s="67" t="str">
        <f>+HLOOKUP($D$6,$J$13:$S$488,I121,FALSE)</f>
        <v>--Molimo odaberite--</v>
      </c>
      <c r="G121" s="139"/>
      <c r="I121" s="56">
        <f t="shared" si="1"/>
        <v>109</v>
      </c>
      <c r="J121" s="67" t="s">
        <v>70</v>
      </c>
      <c r="K121" s="67" t="s">
        <v>71</v>
      </c>
      <c r="L121" s="67" t="s">
        <v>70</v>
      </c>
      <c r="M121" s="67" t="s">
        <v>71</v>
      </c>
    </row>
    <row r="122" spans="1:13" ht="15.95" customHeight="1" outlineLevel="1" x14ac:dyDescent="0.25">
      <c r="A122" s="37">
        <f>+QUESTIONNAIRE!A122</f>
        <v>0</v>
      </c>
      <c r="B122" s="131">
        <f>+QUESTIONNAIRE!B122</f>
        <v>0</v>
      </c>
      <c r="C122" s="140">
        <f>+QUESTIONNAIRE!C122</f>
        <v>0</v>
      </c>
      <c r="D122" s="140">
        <f>+QUESTIONNAIRE!D122</f>
        <v>0</v>
      </c>
      <c r="E122" s="140">
        <f>+QUESTIONNAIRE!E122</f>
        <v>0</v>
      </c>
      <c r="F122" s="141"/>
      <c r="G122" s="139"/>
      <c r="I122" s="56">
        <f t="shared" si="1"/>
        <v>110</v>
      </c>
      <c r="J122" s="141"/>
      <c r="K122" s="141"/>
      <c r="L122" s="141"/>
      <c r="M122" s="141"/>
    </row>
    <row r="123" spans="1:13" ht="15.95" customHeight="1" outlineLevel="1" x14ac:dyDescent="0.25">
      <c r="A123" s="37">
        <f>+QUESTIONNAIRE!A123</f>
        <v>0</v>
      </c>
      <c r="B123" s="131">
        <f>+QUESTIONNAIRE!B123</f>
        <v>0</v>
      </c>
      <c r="C123" s="140">
        <f>+QUESTIONNAIRE!C123</f>
        <v>0</v>
      </c>
      <c r="D123" s="140">
        <f>+QUESTIONNAIRE!D123</f>
        <v>0</v>
      </c>
      <c r="E123" s="140" t="str">
        <f>+QUESTIONNAIRE!E123</f>
        <v>Da li se ta procjena temelji na analizi ljudskih resursa u ranijim sličnim projektima?</v>
      </c>
      <c r="F123" s="67" t="str">
        <f>+HLOOKUP($D$6,$J$13:$S$488,I123,FALSE)</f>
        <v>--Molimo odaberite--</v>
      </c>
      <c r="G123" s="139"/>
      <c r="I123" s="56">
        <f t="shared" si="1"/>
        <v>111</v>
      </c>
      <c r="J123" s="67" t="s">
        <v>70</v>
      </c>
      <c r="K123" s="67" t="s">
        <v>71</v>
      </c>
      <c r="L123" s="67" t="s">
        <v>70</v>
      </c>
      <c r="M123" s="67" t="s">
        <v>71</v>
      </c>
    </row>
    <row r="124" spans="1:13" ht="15.95" customHeight="1" outlineLevel="1" x14ac:dyDescent="0.25">
      <c r="A124" s="37">
        <f>+QUESTIONNAIRE!A124</f>
        <v>0</v>
      </c>
      <c r="B124" s="131">
        <f>+QUESTIONNAIRE!B124</f>
        <v>0</v>
      </c>
      <c r="C124" s="140">
        <f>+QUESTIONNAIRE!C124</f>
        <v>0</v>
      </c>
      <c r="D124" s="140">
        <f>+QUESTIONNAIRE!D124</f>
        <v>0</v>
      </c>
      <c r="E124" s="140">
        <f>+QUESTIONNAIRE!E124</f>
        <v>0</v>
      </c>
      <c r="F124" s="141"/>
      <c r="G124" s="139"/>
      <c r="I124" s="56">
        <f t="shared" si="1"/>
        <v>112</v>
      </c>
      <c r="J124" s="141"/>
      <c r="K124" s="141"/>
      <c r="L124" s="141"/>
      <c r="M124" s="141"/>
    </row>
    <row r="125" spans="1:13" ht="15.95" customHeight="1" outlineLevel="1" x14ac:dyDescent="0.25">
      <c r="A125" s="37">
        <f>+QUESTIONNAIRE!A125</f>
        <v>0</v>
      </c>
      <c r="B125" s="131">
        <f>+QUESTIONNAIRE!B125</f>
        <v>0</v>
      </c>
      <c r="C125" s="140">
        <f>+QUESTIONNAIRE!C125</f>
        <v>0</v>
      </c>
      <c r="D125" s="140">
        <f>+QUESTIONNAIRE!D125</f>
        <v>0</v>
      </c>
      <c r="E125" s="140" t="str">
        <f>+QUESTIONNAIRE!E125</f>
        <v>Da li ova analiza sadrži ljudske resurse dostupne u javnom tijelu i javnom sektoru te vanjske usluge konzultanata koje trebaju biti ugovorene?</v>
      </c>
      <c r="F125" s="67" t="str">
        <f>+HLOOKUP($D$6,$J$13:$S$488,I125,FALSE)</f>
        <v>--Molimo odaberite--</v>
      </c>
      <c r="G125" s="139"/>
      <c r="I125" s="56">
        <f t="shared" si="1"/>
        <v>113</v>
      </c>
      <c r="J125" s="67" t="s">
        <v>70</v>
      </c>
      <c r="K125" s="67" t="s">
        <v>71</v>
      </c>
      <c r="L125" s="67" t="s">
        <v>70</v>
      </c>
      <c r="M125" s="67" t="s">
        <v>71</v>
      </c>
    </row>
    <row r="126" spans="1:13" ht="15.95" customHeight="1" outlineLevel="1" x14ac:dyDescent="0.25">
      <c r="A126" s="37">
        <f>+QUESTIONNAIRE!A126</f>
        <v>0</v>
      </c>
      <c r="B126" s="131">
        <f>+QUESTIONNAIRE!B126</f>
        <v>0</v>
      </c>
      <c r="C126" s="140">
        <f>+QUESTIONNAIRE!C126</f>
        <v>0</v>
      </c>
      <c r="D126" s="140">
        <f>+QUESTIONNAIRE!D126</f>
        <v>0</v>
      </c>
      <c r="E126" s="140">
        <f>+QUESTIONNAIRE!E126</f>
        <v>0</v>
      </c>
      <c r="F126" s="141"/>
      <c r="G126" s="139"/>
      <c r="I126" s="56">
        <f t="shared" si="1"/>
        <v>114</v>
      </c>
      <c r="J126" s="141"/>
      <c r="K126" s="141"/>
      <c r="L126" s="141"/>
      <c r="M126" s="141"/>
    </row>
    <row r="127" spans="1:13" ht="15.95" customHeight="1" outlineLevel="1" x14ac:dyDescent="0.25">
      <c r="A127" s="37">
        <f>+QUESTIONNAIRE!A127</f>
        <v>0</v>
      </c>
      <c r="B127" s="131">
        <f>+QUESTIONNAIRE!B127</f>
        <v>0</v>
      </c>
      <c r="C127" s="140">
        <f>+QUESTIONNAIRE!C127</f>
        <v>0</v>
      </c>
      <c r="D127" s="140">
        <f>+QUESTIONNAIRE!D127</f>
        <v>0</v>
      </c>
      <c r="E127" s="140" t="str">
        <f>+QUESTIONNAIRE!E127</f>
        <v>Jesu li procijenjeni ukupni troškovi potrebnih internih i vanjskih aktivnosti?</v>
      </c>
      <c r="F127" s="67" t="str">
        <f>+HLOOKUP($D$6,$J$13:$S$488,I127,FALSE)</f>
        <v>--Molimo odaberite--</v>
      </c>
      <c r="G127" s="139"/>
      <c r="I127" s="56">
        <f t="shared" si="1"/>
        <v>115</v>
      </c>
      <c r="J127" s="67" t="s">
        <v>70</v>
      </c>
      <c r="K127" s="67" t="s">
        <v>71</v>
      </c>
      <c r="L127" s="67" t="s">
        <v>70</v>
      </c>
      <c r="M127" s="67" t="s">
        <v>71</v>
      </c>
    </row>
    <row r="128" spans="1:13" ht="15.95" customHeight="1" outlineLevel="1" x14ac:dyDescent="0.25">
      <c r="A128" s="37">
        <f>+QUESTIONNAIRE!A128</f>
        <v>0</v>
      </c>
      <c r="B128" s="131">
        <f>+QUESTIONNAIRE!B128</f>
        <v>0</v>
      </c>
      <c r="C128" s="140">
        <f>+QUESTIONNAIRE!C128</f>
        <v>0</v>
      </c>
      <c r="D128" s="140">
        <f>+QUESTIONNAIRE!D128</f>
        <v>0</v>
      </c>
      <c r="E128" s="140">
        <f>+QUESTIONNAIRE!E128</f>
        <v>0</v>
      </c>
      <c r="F128" s="141"/>
      <c r="G128" s="139"/>
      <c r="I128" s="56">
        <f t="shared" si="1"/>
        <v>116</v>
      </c>
      <c r="J128" s="141"/>
      <c r="K128" s="141"/>
      <c r="L128" s="141"/>
      <c r="M128" s="141"/>
    </row>
    <row r="129" spans="1:13" ht="15.95" customHeight="1" outlineLevel="1" x14ac:dyDescent="0.25">
      <c r="A129" s="37">
        <f>+QUESTIONNAIRE!A129</f>
        <v>0</v>
      </c>
      <c r="B129" s="131">
        <f>+QUESTIONNAIRE!B129</f>
        <v>0</v>
      </c>
      <c r="C129" s="140">
        <f>+QUESTIONNAIRE!C129</f>
        <v>0</v>
      </c>
      <c r="D129" s="140" t="e">
        <f>+QUESTIONNAIRE!#REF!</f>
        <v>#REF!</v>
      </c>
      <c r="E129" s="140" t="str">
        <f>+QUESTIONNAIRE!D129</f>
        <v>Je li odobren proračun koji će pokriti potrebne ljudske resurse?</v>
      </c>
      <c r="F129" s="67" t="str">
        <f>+HLOOKUP($D$6,$J$13:$S$488,I129,FALSE)</f>
        <v>--Molimo odaberite--</v>
      </c>
      <c r="G129" s="139"/>
      <c r="I129" s="56">
        <f t="shared" si="1"/>
        <v>117</v>
      </c>
      <c r="J129" s="67" t="s">
        <v>70</v>
      </c>
      <c r="K129" s="67" t="s">
        <v>71</v>
      </c>
      <c r="L129" s="67" t="s">
        <v>70</v>
      </c>
      <c r="M129" s="67" t="s">
        <v>71</v>
      </c>
    </row>
    <row r="130" spans="1:13" ht="15.95" customHeight="1" outlineLevel="1" x14ac:dyDescent="0.25">
      <c r="A130" s="37">
        <f>+QUESTIONNAIRE!A130</f>
        <v>0</v>
      </c>
      <c r="B130" s="131">
        <f>+QUESTIONNAIRE!B130</f>
        <v>0</v>
      </c>
      <c r="C130" s="140">
        <f>+QUESTIONNAIRE!C130</f>
        <v>0</v>
      </c>
      <c r="D130" s="140">
        <f>+QUESTIONNAIRE!D130</f>
        <v>0</v>
      </c>
      <c r="E130" s="140">
        <f>+QUESTIONNAIRE!E130</f>
        <v>0</v>
      </c>
      <c r="F130" s="141"/>
      <c r="G130" s="139"/>
      <c r="I130" s="56">
        <f t="shared" si="1"/>
        <v>118</v>
      </c>
      <c r="J130" s="141"/>
      <c r="K130" s="141"/>
      <c r="L130" s="141"/>
      <c r="M130" s="141"/>
    </row>
    <row r="131" spans="1:13" ht="15.95" customHeight="1" outlineLevel="1" x14ac:dyDescent="0.25">
      <c r="A131" s="37">
        <f>+QUESTIONNAIRE!A131</f>
        <v>0</v>
      </c>
      <c r="B131" s="131">
        <f>+QUESTIONNAIRE!B131</f>
        <v>0</v>
      </c>
      <c r="C131" s="140">
        <f>+QUESTIONNAIRE!C131</f>
        <v>0</v>
      </c>
      <c r="D131" s="140">
        <f>+QUESTIONNAIRE!D131</f>
        <v>0</v>
      </c>
      <c r="E131" s="140" t="str">
        <f>+QUESTIONNAIRE!E131</f>
        <v>Je li proračun za vanjske usluge konzultanata utemeljen na procjeni tržisnih troškova?</v>
      </c>
      <c r="F131" s="67" t="str">
        <f>+HLOOKUP($D$6,$J$13:$S$488,I131,FALSE)</f>
        <v>--Molimo odaberite--</v>
      </c>
      <c r="G131" s="139"/>
      <c r="I131" s="56">
        <f t="shared" si="1"/>
        <v>119</v>
      </c>
      <c r="J131" s="67" t="s">
        <v>70</v>
      </c>
      <c r="K131" s="67" t="s">
        <v>71</v>
      </c>
      <c r="L131" s="67" t="s">
        <v>70</v>
      </c>
      <c r="M131" s="67" t="s">
        <v>71</v>
      </c>
    </row>
    <row r="132" spans="1:13" ht="15.95" customHeight="1" outlineLevel="1" x14ac:dyDescent="0.25">
      <c r="A132" s="37">
        <f>+QUESTIONNAIRE!A132</f>
        <v>0</v>
      </c>
      <c r="B132" s="131">
        <f>+QUESTIONNAIRE!B132</f>
        <v>0</v>
      </c>
      <c r="C132" s="140">
        <f>+QUESTIONNAIRE!C132</f>
        <v>0</v>
      </c>
      <c r="D132" s="140">
        <f>+QUESTIONNAIRE!D132</f>
        <v>0</v>
      </c>
      <c r="E132" s="140">
        <f>+QUESTIONNAIRE!E132</f>
        <v>0</v>
      </c>
      <c r="F132" s="140"/>
      <c r="G132" s="139"/>
      <c r="I132" s="56">
        <f t="shared" si="1"/>
        <v>120</v>
      </c>
      <c r="J132" s="457"/>
      <c r="K132" s="339"/>
      <c r="L132" s="450"/>
      <c r="M132" s="336"/>
    </row>
    <row r="133" spans="1:13" ht="15.95" customHeight="1" outlineLevel="1" x14ac:dyDescent="0.25">
      <c r="A133" s="37">
        <f>+QUESTIONNAIRE!A133</f>
        <v>0</v>
      </c>
      <c r="B133" s="131">
        <f>+QUESTIONNAIRE!B133</f>
        <v>0</v>
      </c>
      <c r="C133" s="172">
        <f>+QUESTIONNAIRE!C133</f>
        <v>0</v>
      </c>
      <c r="D133" s="483" t="str">
        <f>+QUESTIONNAIRE!D133</f>
        <v>Jesu li Projektnom timu dodijeljene ovlasti potrebne za provođenje pripreme i nabave projekta?</v>
      </c>
      <c r="E133" s="483">
        <f>+QUESTIONNAIRE!E133</f>
        <v>0</v>
      </c>
      <c r="F133" s="67" t="str">
        <f>+HLOOKUP($D$6,$J$13:$S$488,I133,FALSE)</f>
        <v>--Molimo odaberite--</v>
      </c>
      <c r="G133" s="139"/>
      <c r="I133" s="56">
        <f t="shared" si="1"/>
        <v>121</v>
      </c>
      <c r="J133" s="67" t="s">
        <v>70</v>
      </c>
      <c r="K133" s="67" t="s">
        <v>71</v>
      </c>
      <c r="L133" s="67" t="s">
        <v>70</v>
      </c>
      <c r="M133" s="67" t="s">
        <v>71</v>
      </c>
    </row>
    <row r="134" spans="1:13" ht="15.95" customHeight="1" outlineLevel="1" x14ac:dyDescent="0.25">
      <c r="A134" s="37">
        <f>+QUESTIONNAIRE!A134</f>
        <v>0</v>
      </c>
      <c r="B134" s="131">
        <f>+QUESTIONNAIRE!B134</f>
        <v>0</v>
      </c>
      <c r="C134" s="140">
        <f>+QUESTIONNAIRE!C134</f>
        <v>0</v>
      </c>
      <c r="D134" s="483">
        <f>+QUESTIONNAIRE!D134</f>
        <v>0</v>
      </c>
      <c r="E134" s="483">
        <f>+QUESTIONNAIRE!E134</f>
        <v>0</v>
      </c>
      <c r="F134" s="280"/>
      <c r="G134" s="281"/>
      <c r="I134" s="56">
        <f t="shared" si="1"/>
        <v>122</v>
      </c>
      <c r="J134" s="280"/>
      <c r="K134" s="280"/>
      <c r="L134" s="280"/>
      <c r="M134" s="280"/>
    </row>
    <row r="135" spans="1:13" ht="15.95" customHeight="1" outlineLevel="1" x14ac:dyDescent="0.25">
      <c r="A135" s="37">
        <f>+QUESTIONNAIRE!A135</f>
        <v>0</v>
      </c>
      <c r="B135" s="131">
        <f>+QUESTIONNAIRE!B135</f>
        <v>0</v>
      </c>
      <c r="C135" s="482" t="str">
        <f>+QUESTIONNAIRE!C135</f>
        <v>Jesu li ugovoreni iskusni pravni, financijski i tehnički konzultanti?</v>
      </c>
      <c r="D135" s="482">
        <f>+QUESTIONNAIRE!D135</f>
        <v>0</v>
      </c>
      <c r="E135" s="482">
        <f>+QUESTIONNAIRE!E135</f>
        <v>0</v>
      </c>
      <c r="F135" s="272" t="str">
        <f>+HLOOKUP($D$6,$J$13:$S$488,I135,FALSE)</f>
        <v>--Molimo odaberite--</v>
      </c>
      <c r="G135" s="136"/>
      <c r="I135" s="56">
        <f t="shared" si="1"/>
        <v>123</v>
      </c>
      <c r="J135" s="272" t="s">
        <v>70</v>
      </c>
      <c r="K135" s="272" t="s">
        <v>71</v>
      </c>
      <c r="L135" s="272" t="s">
        <v>70</v>
      </c>
      <c r="M135" s="272" t="s">
        <v>71</v>
      </c>
    </row>
    <row r="136" spans="1:13" ht="15.95" customHeight="1" outlineLevel="1" x14ac:dyDescent="0.25">
      <c r="A136" s="37">
        <f>+QUESTIONNAIRE!A136</f>
        <v>0</v>
      </c>
      <c r="B136" s="131">
        <f>+QUESTIONNAIRE!B136</f>
        <v>0</v>
      </c>
      <c r="C136" s="137" t="str">
        <f>+QUESTIONNAIRE!C136</f>
        <v>Ako DA:</v>
      </c>
      <c r="D136" s="138">
        <f>+QUESTIONNAIRE!D136</f>
        <v>0</v>
      </c>
      <c r="E136" s="138">
        <f>+QUESTIONNAIRE!E136</f>
        <v>0</v>
      </c>
      <c r="F136" s="297"/>
      <c r="G136" s="136"/>
      <c r="I136" s="56">
        <f t="shared" si="1"/>
        <v>124</v>
      </c>
      <c r="J136" s="297"/>
      <c r="K136" s="297"/>
      <c r="L136" s="297"/>
      <c r="M136" s="297"/>
    </row>
    <row r="137" spans="1:13" ht="15.95" customHeight="1" outlineLevel="1" x14ac:dyDescent="0.25">
      <c r="A137" s="37">
        <f>+QUESTIONNAIRE!A137</f>
        <v>0</v>
      </c>
      <c r="B137" s="131">
        <f>+QUESTIONNAIRE!B137</f>
        <v>0</v>
      </c>
      <c r="C137" s="137">
        <f>+QUESTIONNAIRE!C137</f>
        <v>0</v>
      </c>
      <c r="D137" s="483" t="str">
        <f>+QUESTIONNAIRE!D137</f>
        <v>Jesu li konzultanti odabrani u postupku javnog nadmetanja?</v>
      </c>
      <c r="E137" s="483">
        <f>+QUESTIONNAIRE!E137</f>
        <v>0</v>
      </c>
      <c r="F137" s="67" t="str">
        <f>+HLOOKUP($D$6,$J$13:$S$488,I137,FALSE)</f>
        <v>--Molimo odaberite--</v>
      </c>
      <c r="G137" s="136"/>
      <c r="I137" s="56">
        <f t="shared" si="1"/>
        <v>125</v>
      </c>
      <c r="J137" s="67" t="s">
        <v>70</v>
      </c>
      <c r="K137" s="67" t="s">
        <v>71</v>
      </c>
      <c r="L137" s="67" t="s">
        <v>70</v>
      </c>
      <c r="M137" s="67" t="s">
        <v>71</v>
      </c>
    </row>
    <row r="138" spans="1:13" ht="15.95" customHeight="1" outlineLevel="1" x14ac:dyDescent="0.25">
      <c r="A138" s="37">
        <f>+QUESTIONNAIRE!A138</f>
        <v>0</v>
      </c>
      <c r="B138" s="131">
        <f>+QUESTIONNAIRE!B138</f>
        <v>0</v>
      </c>
      <c r="C138" s="133">
        <f>+QUESTIONNAIRE!C138</f>
        <v>0</v>
      </c>
      <c r="D138" s="483">
        <f>+QUESTIONNAIRE!D138</f>
        <v>0</v>
      </c>
      <c r="E138" s="483">
        <f>+QUESTIONNAIRE!E138</f>
        <v>0</v>
      </c>
      <c r="F138" s="141"/>
      <c r="G138" s="136"/>
      <c r="I138" s="56">
        <f t="shared" si="1"/>
        <v>126</v>
      </c>
      <c r="J138" s="141"/>
      <c r="K138" s="141"/>
      <c r="L138" s="141"/>
      <c r="M138" s="141"/>
    </row>
    <row r="139" spans="1:13" ht="15.95" customHeight="1" outlineLevel="1" x14ac:dyDescent="0.25">
      <c r="A139" s="37">
        <f>+QUESTIONNAIRE!A139</f>
        <v>0</v>
      </c>
      <c r="B139" s="131">
        <f>+QUESTIONNAIRE!B139</f>
        <v>0</v>
      </c>
      <c r="C139" s="137">
        <f>+QUESTIONNAIRE!C139</f>
        <v>0</v>
      </c>
      <c r="D139" s="483" t="str">
        <f>+QUESTIONNAIRE!D139</f>
        <v xml:space="preserve">Da li je javno tijelo konzultantima dalo jasan projektni zadatak za konzultantske usluge? </v>
      </c>
      <c r="E139" s="483">
        <f>+QUESTIONNAIRE!E139</f>
        <v>0</v>
      </c>
      <c r="F139" s="67" t="str">
        <f>+HLOOKUP($D$6,$J$13:$S$488,I139,FALSE)</f>
        <v>--Molimo odaberite--</v>
      </c>
      <c r="G139" s="136"/>
      <c r="I139" s="56">
        <f t="shared" si="1"/>
        <v>127</v>
      </c>
      <c r="J139" s="67" t="s">
        <v>70</v>
      </c>
      <c r="K139" s="67" t="s">
        <v>71</v>
      </c>
      <c r="L139" s="67" t="s">
        <v>70</v>
      </c>
      <c r="M139" s="67" t="s">
        <v>71</v>
      </c>
    </row>
    <row r="140" spans="1:13" ht="15.95" customHeight="1" outlineLevel="1" x14ac:dyDescent="0.25">
      <c r="A140" s="37">
        <f>+QUESTIONNAIRE!A140</f>
        <v>0</v>
      </c>
      <c r="B140" s="131">
        <f>+QUESTIONNAIRE!B140</f>
        <v>0</v>
      </c>
      <c r="C140" s="133">
        <f>+QUESTIONNAIRE!C140</f>
        <v>0</v>
      </c>
      <c r="D140" s="483">
        <f>+QUESTIONNAIRE!D140</f>
        <v>0</v>
      </c>
      <c r="E140" s="483">
        <f>+QUESTIONNAIRE!E140</f>
        <v>0</v>
      </c>
      <c r="F140" s="135"/>
      <c r="G140" s="136"/>
      <c r="I140" s="56">
        <f t="shared" si="1"/>
        <v>128</v>
      </c>
      <c r="J140" s="135"/>
      <c r="K140" s="135"/>
      <c r="L140" s="135"/>
      <c r="M140" s="135"/>
    </row>
    <row r="141" spans="1:13" ht="15.95" customHeight="1" outlineLevel="1" x14ac:dyDescent="0.25">
      <c r="A141" s="37">
        <f>+QUESTIONNAIRE!A141</f>
        <v>0</v>
      </c>
      <c r="B141" s="131">
        <f>+QUESTIONNAIRE!B141</f>
        <v>0</v>
      </c>
      <c r="C141" s="137">
        <f>+QUESTIONNAIRE!C141</f>
        <v>0</v>
      </c>
      <c r="D141" s="483" t="str">
        <f>+QUESTIONNAIRE!D141</f>
        <v>Jesu li mogući sukobi interesa između konzultanata i potencijalnih ponuditelja uzeti u obzir?</v>
      </c>
      <c r="E141" s="483">
        <f>+QUESTIONNAIRE!E141</f>
        <v>0</v>
      </c>
      <c r="F141" s="67" t="str">
        <f>+HLOOKUP($D$6,$J$13:$S$488,I141,FALSE)</f>
        <v>--Molimo odaberite--</v>
      </c>
      <c r="G141" s="136"/>
      <c r="I141" s="56">
        <f t="shared" si="1"/>
        <v>129</v>
      </c>
      <c r="J141" s="67" t="s">
        <v>70</v>
      </c>
      <c r="K141" s="67" t="s">
        <v>71</v>
      </c>
      <c r="L141" s="67" t="s">
        <v>70</v>
      </c>
      <c r="M141" s="67" t="s">
        <v>71</v>
      </c>
    </row>
    <row r="142" spans="1:13" ht="15.95" customHeight="1" outlineLevel="1" x14ac:dyDescent="0.25">
      <c r="A142" s="37">
        <f>+QUESTIONNAIRE!A142</f>
        <v>0</v>
      </c>
      <c r="B142" s="131">
        <f>+QUESTIONNAIRE!B142</f>
        <v>0</v>
      </c>
      <c r="C142" s="133">
        <f>+QUESTIONNAIRE!C142</f>
        <v>0</v>
      </c>
      <c r="D142" s="483">
        <f>+QUESTIONNAIRE!D142</f>
        <v>0</v>
      </c>
      <c r="E142" s="483">
        <f>+QUESTIONNAIRE!E142</f>
        <v>0</v>
      </c>
      <c r="F142" s="135"/>
      <c r="G142" s="136"/>
      <c r="I142" s="56">
        <f t="shared" si="1"/>
        <v>130</v>
      </c>
      <c r="J142" s="135"/>
      <c r="K142" s="135"/>
      <c r="L142" s="135"/>
      <c r="M142" s="135"/>
    </row>
    <row r="143" spans="1:13" ht="15.95" customHeight="1" outlineLevel="1" x14ac:dyDescent="0.25">
      <c r="A143" s="37">
        <f>+QUESTIONNAIRE!A143</f>
        <v>0</v>
      </c>
      <c r="B143" s="131">
        <f>+QUESTIONNAIRE!B143</f>
        <v>0</v>
      </c>
      <c r="C143" s="296">
        <f>+QUESTIONNAIRE!C143</f>
        <v>0</v>
      </c>
      <c r="D143" s="483" t="str">
        <f>+QUESTIONNAIRE!D143</f>
        <v>Imaju li pojedinci iz konzultantskih kompanija, koji će raditi na projektu, dokazano iskustvo i stručnost u svojim područjima?</v>
      </c>
      <c r="E143" s="483">
        <f>+QUESTIONNAIRE!E143</f>
        <v>0</v>
      </c>
      <c r="F143" s="67" t="str">
        <f>+HLOOKUP($D$6,$J$13:$S$488,I143,FALSE)</f>
        <v>--Molimo odaberite--</v>
      </c>
      <c r="G143" s="139"/>
      <c r="I143" s="56">
        <f t="shared" ref="I143:I206" si="2">+I142+1</f>
        <v>131</v>
      </c>
      <c r="J143" s="67" t="s">
        <v>70</v>
      </c>
      <c r="K143" s="67" t="s">
        <v>71</v>
      </c>
      <c r="L143" s="67" t="s">
        <v>70</v>
      </c>
      <c r="M143" s="67" t="s">
        <v>71</v>
      </c>
    </row>
    <row r="144" spans="1:13" ht="15.95" customHeight="1" outlineLevel="1" x14ac:dyDescent="0.25">
      <c r="A144" s="37">
        <f>+QUESTIONNAIRE!A144</f>
        <v>0</v>
      </c>
      <c r="B144" s="131">
        <f>+QUESTIONNAIRE!B144</f>
        <v>0</v>
      </c>
      <c r="C144" s="140">
        <f>+QUESTIONNAIRE!C144</f>
        <v>0</v>
      </c>
      <c r="D144" s="483">
        <f>+QUESTIONNAIRE!D144</f>
        <v>0</v>
      </c>
      <c r="E144" s="483">
        <f>+QUESTIONNAIRE!E144</f>
        <v>0</v>
      </c>
      <c r="F144" s="141"/>
      <c r="G144" s="139"/>
      <c r="I144" s="56">
        <f t="shared" si="2"/>
        <v>132</v>
      </c>
      <c r="J144" s="141"/>
      <c r="K144" s="141"/>
      <c r="L144" s="141"/>
      <c r="M144" s="141"/>
    </row>
    <row r="145" spans="1:13" ht="15.95" customHeight="1" outlineLevel="1" x14ac:dyDescent="0.25">
      <c r="A145" s="37">
        <f>+QUESTIONNAIRE!A145</f>
        <v>0</v>
      </c>
      <c r="B145" s="131">
        <f>+QUESTIONNAIRE!B145</f>
        <v>0</v>
      </c>
      <c r="C145" s="137">
        <f>+QUESTIONNAIRE!C145</f>
        <v>0</v>
      </c>
      <c r="D145" s="483" t="str">
        <f>+QUESTIONNAIRE!D145</f>
        <v xml:space="preserve">Jesu li procijenjene potrebe za ostalim konzultantskim uslugama (npr. pitanje osiguranja, porezna pitanja, financijsko modeliranje, zaštita okoliša)? </v>
      </c>
      <c r="E145" s="483">
        <f>+QUESTIONNAIRE!E145</f>
        <v>0</v>
      </c>
      <c r="F145" s="67" t="str">
        <f>+HLOOKUP($D$6,$J$13:$S$488,I145,FALSE)</f>
        <v>--Molimo odaberite--</v>
      </c>
      <c r="G145" s="139"/>
      <c r="I145" s="56">
        <f t="shared" si="2"/>
        <v>133</v>
      </c>
      <c r="J145" s="67" t="s">
        <v>70</v>
      </c>
      <c r="K145" s="67" t="s">
        <v>71</v>
      </c>
      <c r="L145" s="67" t="s">
        <v>70</v>
      </c>
      <c r="M145" s="67" t="s">
        <v>71</v>
      </c>
    </row>
    <row r="146" spans="1:13" ht="15.95" customHeight="1" outlineLevel="1" x14ac:dyDescent="0.25">
      <c r="A146" s="37">
        <f>+QUESTIONNAIRE!A146</f>
        <v>0</v>
      </c>
      <c r="B146" s="131">
        <f>+QUESTIONNAIRE!B146</f>
        <v>0</v>
      </c>
      <c r="C146" s="150">
        <f>+QUESTIONNAIRE!C146</f>
        <v>0</v>
      </c>
      <c r="D146" s="150">
        <f>+QUESTIONNAIRE!D146</f>
        <v>0</v>
      </c>
      <c r="E146" s="140">
        <f>+QUESTIONNAIRE!E146</f>
        <v>0</v>
      </c>
      <c r="F146" s="135"/>
      <c r="G146" s="136"/>
      <c r="I146" s="56">
        <f t="shared" si="2"/>
        <v>134</v>
      </c>
      <c r="J146" s="135"/>
      <c r="K146" s="135"/>
      <c r="L146" s="135"/>
      <c r="M146" s="135"/>
    </row>
    <row r="147" spans="1:13" ht="15.95" customHeight="1" outlineLevel="1" x14ac:dyDescent="0.25">
      <c r="A147" s="37">
        <f>+QUESTIONNAIRE!A147</f>
        <v>0</v>
      </c>
      <c r="B147" s="143">
        <f>+QUESTIONNAIRE!B147</f>
        <v>0</v>
      </c>
      <c r="C147" s="145">
        <f>+QUESTIONNAIRE!C147</f>
        <v>0</v>
      </c>
      <c r="D147" s="145">
        <f>+QUESTIONNAIRE!D147</f>
        <v>0</v>
      </c>
      <c r="E147" s="145">
        <f>+QUESTIONNAIRE!E147</f>
        <v>0</v>
      </c>
      <c r="F147" s="146"/>
      <c r="G147" s="147"/>
      <c r="I147" s="56">
        <f t="shared" si="2"/>
        <v>135</v>
      </c>
      <c r="J147" s="146"/>
      <c r="K147" s="146"/>
      <c r="L147" s="146"/>
      <c r="M147" s="146"/>
    </row>
    <row r="148" spans="1:13" ht="15.95" customHeight="1" outlineLevel="1" x14ac:dyDescent="0.25">
      <c r="A148" s="37">
        <f>+QUESTIONNAIRE!A148</f>
        <v>0</v>
      </c>
      <c r="B148" s="66">
        <f>+QUESTIONNAIRE!B148</f>
        <v>0</v>
      </c>
      <c r="C148" s="45">
        <f>+QUESTIONNAIRE!C148</f>
        <v>0</v>
      </c>
      <c r="D148" s="45">
        <f>+QUESTIONNAIRE!D148</f>
        <v>0</v>
      </c>
      <c r="E148" s="45">
        <f>+QUESTIONNAIRE!E148</f>
        <v>0</v>
      </c>
      <c r="F148" s="99"/>
      <c r="G148" s="66"/>
      <c r="I148" s="56">
        <f t="shared" si="2"/>
        <v>136</v>
      </c>
      <c r="J148" s="99"/>
      <c r="K148" s="99"/>
      <c r="L148" s="99"/>
      <c r="M148" s="99"/>
    </row>
    <row r="149" spans="1:13" ht="15.95" customHeight="1" outlineLevel="1" x14ac:dyDescent="0.25">
      <c r="A149" s="37">
        <f>+QUESTIONNAIRE!A149</f>
        <v>0</v>
      </c>
      <c r="B149" s="78" t="str">
        <f>+QUESTIONNAIRE!B149</f>
        <v>Dobivanje potrebnih dozvola i odobrenja</v>
      </c>
      <c r="C149" s="113">
        <f>+QUESTIONNAIRE!C149</f>
        <v>0</v>
      </c>
      <c r="D149" s="113">
        <f>+QUESTIONNAIRE!D149</f>
        <v>0</v>
      </c>
      <c r="E149" s="113">
        <f>+QUESTIONNAIRE!E149</f>
        <v>0</v>
      </c>
      <c r="F149" s="99"/>
      <c r="G149" s="20"/>
      <c r="I149" s="56">
        <f t="shared" si="2"/>
        <v>137</v>
      </c>
      <c r="J149" s="99"/>
      <c r="K149" s="99"/>
      <c r="L149" s="99"/>
      <c r="M149" s="99"/>
    </row>
    <row r="150" spans="1:13" ht="15.95" customHeight="1" outlineLevel="1" x14ac:dyDescent="0.25">
      <c r="A150" s="37">
        <f>+QUESTIONNAIRE!A150</f>
        <v>0</v>
      </c>
      <c r="B150" s="78">
        <f>+QUESTIONNAIRE!B150</f>
        <v>0</v>
      </c>
      <c r="C150" s="113">
        <f>+QUESTIONNAIRE!C150</f>
        <v>0</v>
      </c>
      <c r="D150" s="113">
        <f>+QUESTIONNAIRE!D150</f>
        <v>0</v>
      </c>
      <c r="E150" s="113">
        <f>+QUESTIONNAIRE!E150</f>
        <v>0</v>
      </c>
      <c r="F150" s="99"/>
      <c r="G150" s="20"/>
      <c r="I150" s="56">
        <f t="shared" si="2"/>
        <v>138</v>
      </c>
      <c r="J150" s="99"/>
      <c r="K150" s="99"/>
      <c r="L150" s="99"/>
      <c r="M150" s="99"/>
    </row>
    <row r="151" spans="1:13" ht="15.95" customHeight="1" outlineLevel="1" x14ac:dyDescent="0.25">
      <c r="A151" s="37">
        <f>+QUESTIONNAIRE!A151</f>
        <v>0</v>
      </c>
      <c r="B151" s="125">
        <f>+QUESTIONNAIRE!B151</f>
        <v>0</v>
      </c>
      <c r="C151" s="319">
        <f>+QUESTIONNAIRE!C151</f>
        <v>0</v>
      </c>
      <c r="D151" s="127">
        <f>+QUESTIONNAIRE!D151</f>
        <v>0</v>
      </c>
      <c r="E151" s="127">
        <f>+QUESTIONNAIRE!E151</f>
        <v>0</v>
      </c>
      <c r="F151" s="129"/>
      <c r="G151" s="130"/>
      <c r="I151" s="56">
        <f t="shared" si="2"/>
        <v>139</v>
      </c>
      <c r="J151" s="129"/>
      <c r="K151" s="129"/>
      <c r="L151" s="129"/>
      <c r="M151" s="129"/>
    </row>
    <row r="152" spans="1:13" ht="15.95" customHeight="1" outlineLevel="1" x14ac:dyDescent="0.25">
      <c r="A152" s="37">
        <f>+QUESTIONNAIRE!A152</f>
        <v>0</v>
      </c>
      <c r="B152" s="131">
        <f>+QUESTIONNAIRE!B152</f>
        <v>0</v>
      </c>
      <c r="C152" s="133">
        <f>+QUESTIONNAIRE!C152</f>
        <v>0</v>
      </c>
      <c r="D152" s="150">
        <f>+QUESTIONNAIRE!D152</f>
        <v>0</v>
      </c>
      <c r="E152" s="150">
        <f>+QUESTIONNAIRE!E152</f>
        <v>0</v>
      </c>
      <c r="F152" s="135"/>
      <c r="G152" s="136"/>
      <c r="I152" s="56">
        <f t="shared" si="2"/>
        <v>140</v>
      </c>
      <c r="J152" s="135"/>
      <c r="K152" s="135"/>
      <c r="L152" s="135"/>
      <c r="M152" s="135"/>
    </row>
    <row r="153" spans="1:13" ht="15.95" customHeight="1" outlineLevel="1" x14ac:dyDescent="0.25">
      <c r="A153" s="37">
        <f>+QUESTIONNAIRE!A153</f>
        <v>0</v>
      </c>
      <c r="B153" s="131">
        <f>+QUESTIONNAIRE!B153</f>
        <v>0</v>
      </c>
      <c r="C153" s="482" t="str">
        <f>+QUESTIONNAIRE!C153</f>
        <v>Je li izvršena procjena svih neophodnih autorizacija, dozvola i odobrenja potrebnih za implementaciju projekta?</v>
      </c>
      <c r="D153" s="482">
        <f>+QUESTIONNAIRE!D153</f>
        <v>0</v>
      </c>
      <c r="E153" s="482">
        <f>+QUESTIONNAIRE!E153</f>
        <v>0</v>
      </c>
      <c r="F153" s="272" t="str">
        <f>+HLOOKUP($D$6,$J$13:$S$488,I153,FALSE)</f>
        <v>--Molimo odaberite--</v>
      </c>
      <c r="G153" s="139"/>
      <c r="I153" s="56">
        <f t="shared" si="2"/>
        <v>141</v>
      </c>
      <c r="J153" s="272" t="s">
        <v>70</v>
      </c>
      <c r="K153" s="272" t="s">
        <v>71</v>
      </c>
      <c r="L153" s="272" t="s">
        <v>70</v>
      </c>
      <c r="M153" s="272" t="s">
        <v>71</v>
      </c>
    </row>
    <row r="154" spans="1:13" ht="15.95" customHeight="1" outlineLevel="1" x14ac:dyDescent="0.25">
      <c r="A154" s="37">
        <f>+QUESTIONNAIRE!A154</f>
        <v>0</v>
      </c>
      <c r="B154" s="131">
        <f>+QUESTIONNAIRE!B154</f>
        <v>0</v>
      </c>
      <c r="C154" s="133" t="str">
        <f>+QUESTIONNAIRE!C154</f>
        <v>Ako DA:</v>
      </c>
      <c r="D154" s="150">
        <f>+QUESTIONNAIRE!D154</f>
        <v>0</v>
      </c>
      <c r="E154" s="150">
        <f>+QUESTIONNAIRE!E154</f>
        <v>0</v>
      </c>
      <c r="F154" s="135"/>
      <c r="G154" s="136"/>
      <c r="I154" s="56">
        <f t="shared" si="2"/>
        <v>142</v>
      </c>
      <c r="J154" s="135"/>
      <c r="K154" s="135"/>
      <c r="L154" s="135"/>
      <c r="M154" s="135"/>
    </row>
    <row r="155" spans="1:13" ht="15.95" customHeight="1" outlineLevel="1" x14ac:dyDescent="0.25">
      <c r="A155" s="37">
        <f>+QUESTIONNAIRE!A155</f>
        <v>0</v>
      </c>
      <c r="B155" s="131">
        <f>+QUESTIONNAIRE!B155</f>
        <v>0</v>
      </c>
      <c r="C155" s="137">
        <f>+QUESTIONNAIRE!C155</f>
        <v>0</v>
      </c>
      <c r="D155" s="483" t="str">
        <f>+QUESTIONNAIRE!D155</f>
        <v xml:space="preserve">Da li ta procjena uključuje dostupnost zemljišta, eksproprijaciju, pitanja zaštite okoliša, zdravlja i sigurnosti? </v>
      </c>
      <c r="E155" s="483">
        <f>+QUESTIONNAIRE!E155</f>
        <v>0</v>
      </c>
      <c r="F155" s="67" t="str">
        <f>+HLOOKUP($D$6,$J$13:$S$488,I155,FALSE)</f>
        <v>--Molimo odaberite--</v>
      </c>
      <c r="G155" s="136"/>
      <c r="I155" s="56">
        <f t="shared" si="2"/>
        <v>143</v>
      </c>
      <c r="J155" s="67" t="s">
        <v>70</v>
      </c>
      <c r="K155" s="67" t="s">
        <v>71</v>
      </c>
      <c r="L155" s="67" t="s">
        <v>70</v>
      </c>
      <c r="M155" s="67" t="s">
        <v>71</v>
      </c>
    </row>
    <row r="156" spans="1:13" ht="15.95" customHeight="1" outlineLevel="1" x14ac:dyDescent="0.25">
      <c r="A156" s="37">
        <f>+QUESTIONNAIRE!A156</f>
        <v>0</v>
      </c>
      <c r="B156" s="131">
        <f>+QUESTIONNAIRE!B156</f>
        <v>0</v>
      </c>
      <c r="C156" s="137">
        <f>+QUESTIONNAIRE!C156</f>
        <v>0</v>
      </c>
      <c r="D156" s="483">
        <f>+QUESTIONNAIRE!D156</f>
        <v>0</v>
      </c>
      <c r="E156" s="483">
        <f>+QUESTIONNAIRE!E156</f>
        <v>0</v>
      </c>
      <c r="F156" s="135"/>
      <c r="G156" s="139"/>
      <c r="I156" s="56">
        <f t="shared" si="2"/>
        <v>144</v>
      </c>
      <c r="J156" s="135"/>
      <c r="K156" s="135"/>
      <c r="L156" s="135"/>
      <c r="M156" s="135"/>
    </row>
    <row r="157" spans="1:13" ht="15.95" customHeight="1" outlineLevel="1" x14ac:dyDescent="0.25">
      <c r="A157" s="37">
        <f>+QUESTIONNAIRE!A157</f>
        <v>0</v>
      </c>
      <c r="B157" s="131" t="str">
        <f>+QUESTIONNAIRE!B157</f>
        <v xml:space="preserve">∞ </v>
      </c>
      <c r="C157" s="137">
        <f>+QUESTIONNAIRE!C157</f>
        <v>0</v>
      </c>
      <c r="D157" s="483" t="str">
        <f>+QUESTIONNAIRE!D157</f>
        <v>Da li proračun za pripremu projekta uključuje troškove dobivanja dozvola i odobrenja? (Pogledajte Osnivanje i struktura projektnog tima)</v>
      </c>
      <c r="E157" s="483">
        <f>+QUESTIONNAIRE!E157</f>
        <v>0</v>
      </c>
      <c r="F157" s="67" t="str">
        <f>+HLOOKUP($D$6,$J$13:$S$488,I157,FALSE)</f>
        <v>--Molimo odaberite--</v>
      </c>
      <c r="G157" s="136"/>
      <c r="I157" s="56">
        <f t="shared" si="2"/>
        <v>145</v>
      </c>
      <c r="J157" s="67" t="s">
        <v>70</v>
      </c>
      <c r="K157" s="67" t="s">
        <v>71</v>
      </c>
      <c r="L157" s="67" t="s">
        <v>70</v>
      </c>
      <c r="M157" s="67" t="s">
        <v>71</v>
      </c>
    </row>
    <row r="158" spans="1:13" ht="15.95" customHeight="1" outlineLevel="1" x14ac:dyDescent="0.25">
      <c r="A158" s="37">
        <f>+QUESTIONNAIRE!A158</f>
        <v>0</v>
      </c>
      <c r="B158" s="131">
        <f>+QUESTIONNAIRE!B158</f>
        <v>0</v>
      </c>
      <c r="C158" s="296">
        <f>+QUESTIONNAIRE!C158</f>
        <v>0</v>
      </c>
      <c r="D158" s="483">
        <f>+QUESTIONNAIRE!D158</f>
        <v>0</v>
      </c>
      <c r="E158" s="483">
        <f>+QUESTIONNAIRE!E158</f>
        <v>0</v>
      </c>
      <c r="F158" s="135"/>
      <c r="G158" s="139"/>
      <c r="I158" s="56">
        <f t="shared" si="2"/>
        <v>146</v>
      </c>
      <c r="J158" s="135"/>
      <c r="K158" s="135"/>
      <c r="L158" s="135"/>
      <c r="M158" s="135"/>
    </row>
    <row r="159" spans="1:13" ht="15.95" customHeight="1" outlineLevel="1" x14ac:dyDescent="0.25">
      <c r="A159" s="37">
        <f>+QUESTIONNAIRE!A159</f>
        <v>0</v>
      </c>
      <c r="B159" s="131">
        <f>+QUESTIONNAIRE!B159</f>
        <v>0</v>
      </c>
      <c r="C159" s="137">
        <f>+QUESTIONNAIRE!C159</f>
        <v>0</v>
      </c>
      <c r="D159" s="483" t="str">
        <f>+QUESTIONNAIRE!D159</f>
        <v>Da li procjena identificira osobe/tijela koja su zadužena za dobivanje dozvola i odobrenja?</v>
      </c>
      <c r="E159" s="483">
        <f>+QUESTIONNAIRE!E159</f>
        <v>0</v>
      </c>
      <c r="F159" s="67" t="str">
        <f>+HLOOKUP($D$6,$J$13:$S$488,I159,FALSE)</f>
        <v>--Molimo odaberite--</v>
      </c>
      <c r="G159" s="136"/>
      <c r="I159" s="56">
        <f t="shared" si="2"/>
        <v>147</v>
      </c>
      <c r="J159" s="67" t="s">
        <v>70</v>
      </c>
      <c r="K159" s="67" t="s">
        <v>71</v>
      </c>
      <c r="L159" s="67" t="s">
        <v>70</v>
      </c>
      <c r="M159" s="67" t="s">
        <v>71</v>
      </c>
    </row>
    <row r="160" spans="1:13" ht="15.95" customHeight="1" outlineLevel="1" x14ac:dyDescent="0.25">
      <c r="A160" s="37">
        <f>+QUESTIONNAIRE!A160</f>
        <v>0</v>
      </c>
      <c r="B160" s="131">
        <f>+QUESTIONNAIRE!B160</f>
        <v>0</v>
      </c>
      <c r="C160" s="137">
        <f>+QUESTIONNAIRE!C160</f>
        <v>0</v>
      </c>
      <c r="D160" s="483">
        <f>+QUESTIONNAIRE!D160</f>
        <v>0</v>
      </c>
      <c r="E160" s="483" t="str">
        <f>+QUESTIONNAIRE!E160</f>
        <v xml:space="preserve"> </v>
      </c>
      <c r="F160" s="135"/>
      <c r="G160" s="139"/>
      <c r="I160" s="56">
        <f t="shared" si="2"/>
        <v>148</v>
      </c>
      <c r="J160" s="135"/>
      <c r="K160" s="135"/>
      <c r="L160" s="135"/>
      <c r="M160" s="135"/>
    </row>
    <row r="161" spans="1:13" ht="15.95" customHeight="1" outlineLevel="1" x14ac:dyDescent="0.25">
      <c r="A161" s="37">
        <f>+QUESTIONNAIRE!A161</f>
        <v>0</v>
      </c>
      <c r="B161" s="131">
        <f>+QUESTIONNAIRE!B161</f>
        <v>0</v>
      </c>
      <c r="C161" s="137">
        <f>+QUESTIONNAIRE!C161</f>
        <v>0</v>
      </c>
      <c r="D161" s="483" t="str">
        <f>+QUESTIONNAIRE!D161</f>
        <v>Jesu li procijenjeni rizici povezani s dobivanjem dozvola i odobrenja te jesu li ti rizici uneseni u tablicu rizika?</v>
      </c>
      <c r="E161" s="483">
        <f>+QUESTIONNAIRE!E161</f>
        <v>0</v>
      </c>
      <c r="F161" s="67" t="str">
        <f>+HLOOKUP($D$6,$J$13:$S$488,I161,FALSE)</f>
        <v>--Molimo odaberite--</v>
      </c>
      <c r="G161" s="136"/>
      <c r="I161" s="56">
        <f t="shared" si="2"/>
        <v>149</v>
      </c>
      <c r="J161" s="67" t="s">
        <v>70</v>
      </c>
      <c r="K161" s="67" t="s">
        <v>71</v>
      </c>
      <c r="L161" s="67" t="s">
        <v>70</v>
      </c>
      <c r="M161" s="67" t="s">
        <v>71</v>
      </c>
    </row>
    <row r="162" spans="1:13" ht="15.95" customHeight="1" outlineLevel="1" x14ac:dyDescent="0.25">
      <c r="A162" s="37">
        <f>+QUESTIONNAIRE!A162</f>
        <v>0</v>
      </c>
      <c r="B162" s="143">
        <f>+QUESTIONNAIRE!B162</f>
        <v>0</v>
      </c>
      <c r="C162" s="145">
        <f>+QUESTIONNAIRE!C162</f>
        <v>0</v>
      </c>
      <c r="D162" s="145">
        <f>+QUESTIONNAIRE!D162</f>
        <v>0</v>
      </c>
      <c r="E162" s="145">
        <f>+QUESTIONNAIRE!E162</f>
        <v>0</v>
      </c>
      <c r="F162" s="146"/>
      <c r="G162" s="147"/>
      <c r="I162" s="56">
        <f t="shared" si="2"/>
        <v>150</v>
      </c>
      <c r="J162" s="146"/>
      <c r="K162" s="146"/>
      <c r="L162" s="146"/>
      <c r="M162" s="146"/>
    </row>
    <row r="163" spans="1:13" ht="15.95" customHeight="1" outlineLevel="1" x14ac:dyDescent="0.25">
      <c r="A163" s="37">
        <f>+QUESTIONNAIRE!A163</f>
        <v>0</v>
      </c>
      <c r="B163" s="66">
        <f>+QUESTIONNAIRE!B163</f>
        <v>0</v>
      </c>
      <c r="C163" s="45">
        <f>+QUESTIONNAIRE!C163</f>
        <v>0</v>
      </c>
      <c r="D163" s="45">
        <f>+QUESTIONNAIRE!D163</f>
        <v>0</v>
      </c>
      <c r="E163" s="45">
        <f>+QUESTIONNAIRE!E163</f>
        <v>0</v>
      </c>
      <c r="F163" s="99"/>
      <c r="G163" s="66"/>
      <c r="I163" s="56">
        <f t="shared" si="2"/>
        <v>151</v>
      </c>
      <c r="J163" s="99"/>
      <c r="K163" s="99"/>
      <c r="L163" s="99"/>
      <c r="M163" s="99"/>
    </row>
    <row r="164" spans="1:13" ht="15.95" customHeight="1" outlineLevel="1" x14ac:dyDescent="0.25">
      <c r="A164" s="37">
        <f>+QUESTIONNAIRE!A164</f>
        <v>0</v>
      </c>
      <c r="B164" s="270" t="str">
        <f>+QUESTIONNAIRE!B164</f>
        <v>Razvoj plana i rasporeda aktivnosti</v>
      </c>
      <c r="C164" s="113">
        <f>+QUESTIONNAIRE!C164</f>
        <v>0</v>
      </c>
      <c r="D164" s="113">
        <f>+QUESTIONNAIRE!D164</f>
        <v>0</v>
      </c>
      <c r="E164" s="113">
        <f>+QUESTIONNAIRE!E164</f>
        <v>0</v>
      </c>
      <c r="F164" s="99"/>
      <c r="G164" s="20"/>
      <c r="I164" s="56">
        <f t="shared" si="2"/>
        <v>152</v>
      </c>
      <c r="J164" s="99"/>
      <c r="K164" s="99"/>
      <c r="L164" s="99"/>
      <c r="M164" s="99"/>
    </row>
    <row r="165" spans="1:13" ht="15.95" customHeight="1" outlineLevel="1" x14ac:dyDescent="0.25">
      <c r="A165" s="37">
        <f>+QUESTIONNAIRE!A165</f>
        <v>0</v>
      </c>
      <c r="B165" s="37">
        <f>+QUESTIONNAIRE!B165</f>
        <v>0</v>
      </c>
      <c r="C165" s="113">
        <f>+QUESTIONNAIRE!C165</f>
        <v>0</v>
      </c>
      <c r="D165" s="114">
        <f>+QUESTIONNAIRE!D165</f>
        <v>0</v>
      </c>
      <c r="E165" s="114">
        <f>+QUESTIONNAIRE!E165</f>
        <v>0</v>
      </c>
      <c r="F165" s="99"/>
      <c r="G165" s="65"/>
      <c r="I165" s="56">
        <f t="shared" si="2"/>
        <v>153</v>
      </c>
      <c r="J165" s="99"/>
      <c r="K165" s="99"/>
      <c r="L165" s="99"/>
      <c r="M165" s="99"/>
    </row>
    <row r="166" spans="1:13" ht="15.95" customHeight="1" outlineLevel="1" x14ac:dyDescent="0.25">
      <c r="A166" s="37">
        <f>+QUESTIONNAIRE!A166</f>
        <v>0</v>
      </c>
      <c r="B166" s="125">
        <f>+QUESTIONNAIRE!B166</f>
        <v>0</v>
      </c>
      <c r="C166" s="319">
        <f>+QUESTIONNAIRE!C166</f>
        <v>0</v>
      </c>
      <c r="D166" s="127">
        <f>+QUESTIONNAIRE!D166</f>
        <v>0</v>
      </c>
      <c r="E166" s="127">
        <f>+QUESTIONNAIRE!E166</f>
        <v>0</v>
      </c>
      <c r="F166" s="129"/>
      <c r="G166" s="130"/>
      <c r="I166" s="56">
        <f t="shared" si="2"/>
        <v>154</v>
      </c>
      <c r="J166" s="129"/>
      <c r="K166" s="129"/>
      <c r="L166" s="129"/>
      <c r="M166" s="129"/>
    </row>
    <row r="167" spans="1:13" ht="15.95" customHeight="1" outlineLevel="1" x14ac:dyDescent="0.25">
      <c r="A167" s="37">
        <f>+QUESTIONNAIRE!A167</f>
        <v>0</v>
      </c>
      <c r="B167" s="131">
        <f>+QUESTIONNAIRE!B167</f>
        <v>0</v>
      </c>
      <c r="C167" s="133">
        <f>+QUESTIONNAIRE!C167</f>
        <v>0</v>
      </c>
      <c r="D167" s="150">
        <f>+QUESTIONNAIRE!D167</f>
        <v>0</v>
      </c>
      <c r="E167" s="150">
        <f>+QUESTIONNAIRE!E167</f>
        <v>0</v>
      </c>
      <c r="F167" s="135"/>
      <c r="G167" s="136"/>
      <c r="I167" s="56">
        <f t="shared" si="2"/>
        <v>155</v>
      </c>
      <c r="J167" s="135"/>
      <c r="K167" s="135"/>
      <c r="L167" s="135"/>
      <c r="M167" s="135"/>
    </row>
    <row r="168" spans="1:13" ht="15.95" customHeight="1" outlineLevel="1" x14ac:dyDescent="0.25">
      <c r="A168" s="37">
        <f>+QUESTIONNAIRE!A168</f>
        <v>0</v>
      </c>
      <c r="B168" s="131">
        <f>+QUESTIONNAIRE!B168</f>
        <v>0</v>
      </c>
      <c r="C168" s="482" t="str">
        <f>+QUESTIONNAIRE!C168</f>
        <v>Ima li javno tijelo usvojen plan za upravljanje pripremom i nabavom projekta?</v>
      </c>
      <c r="D168" s="482">
        <f>+QUESTIONNAIRE!D168</f>
        <v>0</v>
      </c>
      <c r="E168" s="482">
        <f>+QUESTIONNAIRE!E168</f>
        <v>0</v>
      </c>
      <c r="F168" s="272" t="str">
        <f>+HLOOKUP($D$6,$J$13:$S$488,I168,FALSE)</f>
        <v>--Molimo odaberite--</v>
      </c>
      <c r="G168" s="139"/>
      <c r="I168" s="56">
        <f t="shared" si="2"/>
        <v>156</v>
      </c>
      <c r="J168" s="272" t="s">
        <v>70</v>
      </c>
      <c r="K168" s="272" t="s">
        <v>71</v>
      </c>
      <c r="L168" s="272" t="s">
        <v>70</v>
      </c>
      <c r="M168" s="272" t="s">
        <v>71</v>
      </c>
    </row>
    <row r="169" spans="1:13" ht="15.95" customHeight="1" outlineLevel="1" x14ac:dyDescent="0.25">
      <c r="A169" s="37">
        <f>+QUESTIONNAIRE!A169</f>
        <v>0</v>
      </c>
      <c r="B169" s="131">
        <f>+QUESTIONNAIRE!B169</f>
        <v>0</v>
      </c>
      <c r="C169" s="140" t="str">
        <f>+QUESTIONNAIRE!C169</f>
        <v>Ako DA:</v>
      </c>
      <c r="D169" s="140">
        <f>+QUESTIONNAIRE!D169</f>
        <v>0</v>
      </c>
      <c r="E169" s="140">
        <f>+QUESTIONNAIRE!E169</f>
        <v>0</v>
      </c>
      <c r="F169" s="141"/>
      <c r="G169" s="139"/>
      <c r="I169" s="56">
        <f t="shared" si="2"/>
        <v>157</v>
      </c>
      <c r="J169" s="141"/>
      <c r="K169" s="141"/>
      <c r="L169" s="141"/>
      <c r="M169" s="141"/>
    </row>
    <row r="170" spans="1:13" ht="15.95" customHeight="1" outlineLevel="1" x14ac:dyDescent="0.25">
      <c r="A170" s="37">
        <f>+QUESTIONNAIRE!A170</f>
        <v>0</v>
      </c>
      <c r="B170" s="131">
        <f>+QUESTIONNAIRE!B170</f>
        <v>0</v>
      </c>
      <c r="C170" s="137">
        <f>+QUESTIONNAIRE!C170</f>
        <v>0</v>
      </c>
      <c r="D170" s="140" t="str">
        <f>+QUESTIONNAIRE!D170</f>
        <v>Jesu li definirane uloge svih članova projektnog tima?</v>
      </c>
      <c r="E170" s="140">
        <f>+QUESTIONNAIRE!E170</f>
        <v>0</v>
      </c>
      <c r="F170" s="67" t="str">
        <f>+HLOOKUP($D$6,$J$13:$S$488,I170,FALSE)</f>
        <v>--Molimo odaberite--</v>
      </c>
      <c r="G170" s="139"/>
      <c r="I170" s="56">
        <f t="shared" si="2"/>
        <v>158</v>
      </c>
      <c r="J170" s="67" t="s">
        <v>70</v>
      </c>
      <c r="K170" s="67" t="s">
        <v>71</v>
      </c>
      <c r="L170" s="67" t="s">
        <v>70</v>
      </c>
      <c r="M170" s="67" t="s">
        <v>71</v>
      </c>
    </row>
    <row r="171" spans="1:13" ht="15.95" customHeight="1" outlineLevel="1" x14ac:dyDescent="0.25">
      <c r="A171" s="37">
        <f>+QUESTIONNAIRE!A171</f>
        <v>0</v>
      </c>
      <c r="B171" s="131">
        <f>+QUESTIONNAIRE!B171</f>
        <v>0</v>
      </c>
      <c r="C171" s="137">
        <f>+QUESTIONNAIRE!C171</f>
        <v>0</v>
      </c>
      <c r="D171" s="137">
        <f>+QUESTIONNAIRE!D171</f>
        <v>0</v>
      </c>
      <c r="E171" s="140">
        <f>+QUESTIONNAIRE!E171</f>
        <v>0</v>
      </c>
      <c r="F171" s="140"/>
      <c r="G171" s="139"/>
      <c r="I171" s="56">
        <f t="shared" si="2"/>
        <v>159</v>
      </c>
      <c r="J171" s="457"/>
      <c r="K171" s="339"/>
      <c r="L171" s="450"/>
      <c r="M171" s="336"/>
    </row>
    <row r="172" spans="1:13" ht="15.95" customHeight="1" outlineLevel="1" x14ac:dyDescent="0.25">
      <c r="A172" s="37">
        <f>+QUESTIONNAIRE!A172</f>
        <v>0</v>
      </c>
      <c r="B172" s="131">
        <f>+QUESTIONNAIRE!B172</f>
        <v>0</v>
      </c>
      <c r="C172" s="137">
        <f>+QUESTIONNAIRE!C172</f>
        <v>0</v>
      </c>
      <c r="D172" s="140" t="str">
        <f>+QUESTIONNAIRE!D172</f>
        <v>Postoji li postupak za zapisivanje bilo koje izmjene tehničkih karakteristika i ugovornih odredbi projekta za vrijeme njegove pripreme?</v>
      </c>
      <c r="E172" s="324">
        <f>+QUESTIONNAIRE!E172</f>
        <v>0</v>
      </c>
      <c r="F172" s="67" t="str">
        <f>+HLOOKUP($D$6,$J$13:$S$488,I172,FALSE)</f>
        <v>--Molimo odaberite--</v>
      </c>
      <c r="G172" s="139"/>
      <c r="I172" s="56">
        <f t="shared" si="2"/>
        <v>160</v>
      </c>
      <c r="J172" s="67" t="s">
        <v>70</v>
      </c>
      <c r="K172" s="67" t="s">
        <v>71</v>
      </c>
      <c r="L172" s="67" t="s">
        <v>70</v>
      </c>
      <c r="M172" s="67" t="s">
        <v>71</v>
      </c>
    </row>
    <row r="173" spans="1:13" ht="15.95" customHeight="1" outlineLevel="1" x14ac:dyDescent="0.25">
      <c r="A173" s="37">
        <f>+QUESTIONNAIRE!A173</f>
        <v>0</v>
      </c>
      <c r="B173" s="131">
        <f>+QUESTIONNAIRE!B173</f>
        <v>0</v>
      </c>
      <c r="C173" s="140">
        <f>+QUESTIONNAIRE!C173</f>
        <v>0</v>
      </c>
      <c r="D173" s="140">
        <f>+QUESTIONNAIRE!D173</f>
        <v>0</v>
      </c>
      <c r="E173" s="140">
        <f>+QUESTIONNAIRE!E173</f>
        <v>0</v>
      </c>
      <c r="F173" s="141"/>
      <c r="G173" s="139"/>
      <c r="I173" s="56">
        <f t="shared" si="2"/>
        <v>161</v>
      </c>
      <c r="J173" s="141"/>
      <c r="K173" s="141"/>
      <c r="L173" s="141"/>
      <c r="M173" s="141"/>
    </row>
    <row r="174" spans="1:13" ht="15.95" customHeight="1" outlineLevel="1" x14ac:dyDescent="0.25">
      <c r="A174" s="37">
        <f>+QUESTIONNAIRE!A174</f>
        <v>0</v>
      </c>
      <c r="B174" s="131">
        <f>+QUESTIONNAIRE!B174</f>
        <v>0</v>
      </c>
      <c r="C174" s="137">
        <f>+QUESTIONNAIRE!C174</f>
        <v>0</v>
      </c>
      <c r="D174" s="140" t="str">
        <f>+QUESTIONNAIRE!D174</f>
        <v>Postoji li plan za dobivanje svih potrebnih autorizacija, dozvola i odobrenja za vrijeme procesa pripreme i nabave projekta?</v>
      </c>
      <c r="E174" s="324">
        <f>+QUESTIONNAIRE!E174</f>
        <v>0</v>
      </c>
      <c r="F174" s="67" t="str">
        <f>+HLOOKUP($D$6,$J$13:$S$488,I174,FALSE)</f>
        <v>--Molimo odaberite--</v>
      </c>
      <c r="G174" s="139"/>
      <c r="I174" s="56">
        <f t="shared" si="2"/>
        <v>162</v>
      </c>
      <c r="J174" s="67" t="s">
        <v>70</v>
      </c>
      <c r="K174" s="67" t="s">
        <v>71</v>
      </c>
      <c r="L174" s="67" t="s">
        <v>70</v>
      </c>
      <c r="M174" s="67" t="s">
        <v>71</v>
      </c>
    </row>
    <row r="175" spans="1:13" ht="15.95" customHeight="1" outlineLevel="1" x14ac:dyDescent="0.25">
      <c r="A175" s="37">
        <f>+QUESTIONNAIRE!A175</f>
        <v>0</v>
      </c>
      <c r="B175" s="131">
        <f>+QUESTIONNAIRE!B175</f>
        <v>0</v>
      </c>
      <c r="C175" s="320">
        <f>+QUESTIONNAIRE!C175</f>
        <v>0</v>
      </c>
      <c r="D175" s="150">
        <f>+QUESTIONNAIRE!D175</f>
        <v>0</v>
      </c>
      <c r="E175" s="150">
        <f>+QUESTIONNAIRE!E175</f>
        <v>0</v>
      </c>
      <c r="F175" s="260"/>
      <c r="G175" s="136"/>
      <c r="I175" s="56">
        <f t="shared" si="2"/>
        <v>163</v>
      </c>
      <c r="J175" s="260"/>
      <c r="K175" s="260"/>
      <c r="L175" s="260"/>
      <c r="M175" s="260"/>
    </row>
    <row r="176" spans="1:13" ht="15.95" customHeight="1" outlineLevel="1" x14ac:dyDescent="0.25">
      <c r="A176" s="37">
        <f>+QUESTIONNAIRE!A176</f>
        <v>0</v>
      </c>
      <c r="B176" s="131">
        <f>+QUESTIONNAIRE!B176</f>
        <v>0</v>
      </c>
      <c r="C176" s="482" t="str">
        <f>+QUESTIONNAIRE!C176</f>
        <v xml:space="preserve">Je li donesen raspored aktivnosti koji odražava zahtjeve pripreme i nabave projekta? </v>
      </c>
      <c r="D176" s="482">
        <f>+QUESTIONNAIRE!D176</f>
        <v>0</v>
      </c>
      <c r="E176" s="482">
        <f>+QUESTIONNAIRE!E176</f>
        <v>0</v>
      </c>
      <c r="F176" s="272" t="str">
        <f>+HLOOKUP($D$6,$J$13:$S$488,I176,FALSE)</f>
        <v>--Molimo odaberite--</v>
      </c>
      <c r="G176" s="139"/>
      <c r="I176" s="56">
        <f t="shared" si="2"/>
        <v>164</v>
      </c>
      <c r="J176" s="272" t="s">
        <v>70</v>
      </c>
      <c r="K176" s="272" t="s">
        <v>71</v>
      </c>
      <c r="L176" s="272" t="s">
        <v>70</v>
      </c>
      <c r="M176" s="272" t="s">
        <v>71</v>
      </c>
    </row>
    <row r="177" spans="1:13" ht="15.95" customHeight="1" outlineLevel="1" x14ac:dyDescent="0.25">
      <c r="A177" s="37">
        <f>+QUESTIONNAIRE!A177</f>
        <v>0</v>
      </c>
      <c r="B177" s="131">
        <f>+QUESTIONNAIRE!B177</f>
        <v>0</v>
      </c>
      <c r="C177" s="140" t="str">
        <f>+QUESTIONNAIRE!C177</f>
        <v>Ako DA:</v>
      </c>
      <c r="D177" s="140">
        <f>+QUESTIONNAIRE!D177</f>
        <v>0</v>
      </c>
      <c r="E177" s="140">
        <f>+QUESTIONNAIRE!E177</f>
        <v>0</v>
      </c>
      <c r="F177" s="141"/>
      <c r="G177" s="139"/>
      <c r="I177" s="56">
        <f t="shared" si="2"/>
        <v>165</v>
      </c>
      <c r="J177" s="141"/>
      <c r="K177" s="141"/>
      <c r="L177" s="141"/>
      <c r="M177" s="141"/>
    </row>
    <row r="178" spans="1:13" ht="15.95" customHeight="1" outlineLevel="1" x14ac:dyDescent="0.25">
      <c r="A178" s="37">
        <f>+QUESTIONNAIRE!A178</f>
        <v>0</v>
      </c>
      <c r="B178" s="131">
        <f>+QUESTIONNAIRE!B178</f>
        <v>0</v>
      </c>
      <c r="C178" s="137">
        <f>+QUESTIONNAIRE!C178</f>
        <v>0</v>
      </c>
      <c r="D178" s="483" t="str">
        <f>+QUESTIONNAIRE!D178</f>
        <v>Da li raspored aktivnosti uključuje bilo koji neophodan postupak javnih konzultacija?</v>
      </c>
      <c r="E178" s="483">
        <f>+QUESTIONNAIRE!E178</f>
        <v>0</v>
      </c>
      <c r="F178" s="67" t="str">
        <f>+HLOOKUP($D$6,$J$13:$S$488,I178,FALSE)</f>
        <v>--Molimo odaberite--</v>
      </c>
      <c r="G178" s="139"/>
      <c r="I178" s="56">
        <f t="shared" si="2"/>
        <v>166</v>
      </c>
      <c r="J178" s="67" t="s">
        <v>70</v>
      </c>
      <c r="K178" s="67" t="s">
        <v>71</v>
      </c>
      <c r="L178" s="67" t="s">
        <v>70</v>
      </c>
      <c r="M178" s="67" t="s">
        <v>71</v>
      </c>
    </row>
    <row r="179" spans="1:13" ht="15.95" customHeight="1" outlineLevel="1" x14ac:dyDescent="0.25">
      <c r="A179" s="37">
        <f>+QUESTIONNAIRE!A179</f>
        <v>0</v>
      </c>
      <c r="B179" s="131">
        <f>+QUESTIONNAIRE!B179</f>
        <v>0</v>
      </c>
      <c r="C179" s="140">
        <f>+QUESTIONNAIRE!C179</f>
        <v>0</v>
      </c>
      <c r="D179" s="483">
        <f>+QUESTIONNAIRE!D179</f>
        <v>0</v>
      </c>
      <c r="E179" s="483">
        <f>+QUESTIONNAIRE!E179</f>
        <v>0</v>
      </c>
      <c r="F179" s="141"/>
      <c r="G179" s="139"/>
      <c r="I179" s="56">
        <f t="shared" si="2"/>
        <v>167</v>
      </c>
      <c r="J179" s="141"/>
      <c r="K179" s="141"/>
      <c r="L179" s="141"/>
      <c r="M179" s="141"/>
    </row>
    <row r="180" spans="1:13" ht="15.95" customHeight="1" outlineLevel="1" x14ac:dyDescent="0.25">
      <c r="A180" s="37">
        <f>+QUESTIONNAIRE!A180</f>
        <v>0</v>
      </c>
      <c r="B180" s="252" t="str">
        <f>+QUESTIONNAIRE!B180</f>
        <v xml:space="preserve">∞ </v>
      </c>
      <c r="C180" s="137">
        <f>+QUESTIONNAIRE!C180</f>
        <v>0</v>
      </c>
      <c r="D180" s="483" t="str">
        <f>+QUESTIONNAIRE!D180</f>
        <v>Da li raspored aktivnosti omogućava dovoljno vremena za dobivanje svih potrebnih dozvola i odobrenja?</v>
      </c>
      <c r="E180" s="483">
        <f>+QUESTIONNAIRE!E180</f>
        <v>0</v>
      </c>
      <c r="F180" s="67" t="str">
        <f>+HLOOKUP($D$6,$J$13:$S$488,I180,FALSE)</f>
        <v>--Molimo odaberite--</v>
      </c>
      <c r="G180" s="139"/>
      <c r="I180" s="56">
        <f t="shared" si="2"/>
        <v>168</v>
      </c>
      <c r="J180" s="67" t="s">
        <v>70</v>
      </c>
      <c r="K180" s="67" t="s">
        <v>71</v>
      </c>
      <c r="L180" s="67" t="s">
        <v>70</v>
      </c>
      <c r="M180" s="67" t="s">
        <v>71</v>
      </c>
    </row>
    <row r="181" spans="1:13" ht="15.95" customHeight="1" outlineLevel="1" x14ac:dyDescent="0.25">
      <c r="A181" s="37">
        <f>+QUESTIONNAIRE!A181</f>
        <v>0</v>
      </c>
      <c r="B181" s="131">
        <f>+QUESTIONNAIRE!B181</f>
        <v>0</v>
      </c>
      <c r="C181" s="137">
        <f>+QUESTIONNAIRE!C181</f>
        <v>0</v>
      </c>
      <c r="D181" s="483" t="str">
        <f>+QUESTIONNAIRE!D181</f>
        <v>(Pogledaje Dobivanje potrebnih dozvola i odobrenja)</v>
      </c>
      <c r="E181" s="483">
        <f>+QUESTIONNAIRE!E181</f>
        <v>0</v>
      </c>
      <c r="F181" s="141"/>
      <c r="G181" s="139"/>
      <c r="I181" s="56">
        <f t="shared" si="2"/>
        <v>169</v>
      </c>
      <c r="J181" s="141"/>
      <c r="K181" s="141"/>
      <c r="L181" s="141"/>
      <c r="M181" s="141"/>
    </row>
    <row r="182" spans="1:13" ht="15.95" customHeight="1" outlineLevel="1" x14ac:dyDescent="0.25">
      <c r="A182" s="37">
        <f>+QUESTIONNAIRE!A182</f>
        <v>0</v>
      </c>
      <c r="B182" s="131">
        <f>+QUESTIONNAIRE!B182</f>
        <v>0</v>
      </c>
      <c r="C182" s="137">
        <f>+QUESTIONNAIRE!C182</f>
        <v>0</v>
      </c>
      <c r="D182" s="483">
        <f>+QUESTIONNAIRE!D182</f>
        <v>0</v>
      </c>
      <c r="E182" s="483">
        <f>+QUESTIONNAIRE!E182</f>
        <v>0</v>
      </c>
      <c r="F182" s="141"/>
      <c r="G182" s="139"/>
      <c r="I182" s="56">
        <f t="shared" si="2"/>
        <v>170</v>
      </c>
      <c r="J182" s="141"/>
      <c r="K182" s="141"/>
      <c r="L182" s="141"/>
      <c r="M182" s="141"/>
    </row>
    <row r="183" spans="1:13" ht="15.95" customHeight="1" outlineLevel="1" x14ac:dyDescent="0.25">
      <c r="A183" s="37">
        <f>+QUESTIONNAIRE!A183</f>
        <v>0</v>
      </c>
      <c r="B183" s="252" t="str">
        <f>+QUESTIONNAIRE!B183</f>
        <v xml:space="preserve">∞ </v>
      </c>
      <c r="C183" s="140">
        <f>+QUESTIONNAIRE!C183</f>
        <v>0</v>
      </c>
      <c r="D183" s="483" t="str">
        <f>+QUESTIONNAIRE!D183</f>
        <v>Da li raspored aktivnosti omogućava dovoljno vremena za dobivanje odobrenja za bilo koje vanjske izvore sredstava (npr.nepovratna sredstva - "grants")?</v>
      </c>
      <c r="E183" s="483">
        <f>+QUESTIONNAIRE!E183</f>
        <v>0</v>
      </c>
      <c r="F183" s="67" t="str">
        <f>+HLOOKUP($D$6,$J$13:$S$488,I183,FALSE)</f>
        <v>--Molimo odaberite--</v>
      </c>
      <c r="G183" s="139"/>
      <c r="I183" s="56">
        <f t="shared" si="2"/>
        <v>171</v>
      </c>
      <c r="J183" s="67" t="s">
        <v>70</v>
      </c>
      <c r="K183" s="67" t="s">
        <v>71</v>
      </c>
      <c r="L183" s="67" t="s">
        <v>70</v>
      </c>
      <c r="M183" s="67" t="s">
        <v>71</v>
      </c>
    </row>
    <row r="184" spans="1:13" ht="15.95" customHeight="1" outlineLevel="1" x14ac:dyDescent="0.25">
      <c r="A184" s="37">
        <f>+QUESTIONNAIRE!A184</f>
        <v>0</v>
      </c>
      <c r="B184" s="131">
        <f>+QUESTIONNAIRE!B184</f>
        <v>0</v>
      </c>
      <c r="C184" s="137">
        <f>+QUESTIONNAIRE!C184</f>
        <v>0</v>
      </c>
      <c r="D184" s="483" t="str">
        <f>+QUESTIONNAIRE!D184</f>
        <v>Pogledajte Razvoj analize priuštivosti</v>
      </c>
      <c r="E184" s="483">
        <f>+QUESTIONNAIRE!E184</f>
        <v>0</v>
      </c>
      <c r="F184" s="141"/>
      <c r="G184" s="139"/>
      <c r="I184" s="56">
        <f t="shared" si="2"/>
        <v>172</v>
      </c>
      <c r="J184" s="141"/>
      <c r="K184" s="141"/>
      <c r="L184" s="141"/>
      <c r="M184" s="141"/>
    </row>
    <row r="185" spans="1:13" ht="15.95" customHeight="1" outlineLevel="1" x14ac:dyDescent="0.25">
      <c r="A185" s="37">
        <f>+QUESTIONNAIRE!A185</f>
        <v>0</v>
      </c>
      <c r="B185" s="131">
        <f>+QUESTIONNAIRE!B185</f>
        <v>0</v>
      </c>
      <c r="C185" s="137">
        <f>+QUESTIONNAIRE!C185</f>
        <v>0</v>
      </c>
      <c r="D185" s="483">
        <f>+QUESTIONNAIRE!D185</f>
        <v>0</v>
      </c>
      <c r="E185" s="483">
        <f>+QUESTIONNAIRE!E185</f>
        <v>0</v>
      </c>
      <c r="F185" s="141"/>
      <c r="G185" s="139"/>
      <c r="I185" s="56">
        <f t="shared" si="2"/>
        <v>173</v>
      </c>
      <c r="J185" s="141"/>
      <c r="K185" s="141"/>
      <c r="L185" s="141"/>
      <c r="M185" s="141"/>
    </row>
    <row r="186" spans="1:13" ht="15.95" customHeight="1" outlineLevel="1" x14ac:dyDescent="0.25">
      <c r="A186" s="37">
        <f>+QUESTIONNAIRE!A186</f>
        <v>0</v>
      </c>
      <c r="B186" s="252" t="str">
        <f>+QUESTIONNAIRE!B186</f>
        <v xml:space="preserve">∞ </v>
      </c>
      <c r="C186" s="140">
        <f>+QUESTIONNAIRE!C186</f>
        <v>0</v>
      </c>
      <c r="D186" s="483" t="str">
        <f>+QUESTIONNAIRE!D186</f>
        <v>Da li raspored aktivnosti omogućava dovoljno vremena za adekvatno provođenje procesa nabave, uključujući prikupljanje financijskih sredstava?</v>
      </c>
      <c r="E186" s="483">
        <f>+QUESTIONNAIRE!E186</f>
        <v>0</v>
      </c>
      <c r="F186" s="67" t="str">
        <f>+HLOOKUP($D$6,$J$13:$S$488,I186,FALSE)</f>
        <v>--Molimo odaberite--</v>
      </c>
      <c r="G186" s="139"/>
      <c r="I186" s="56">
        <f t="shared" si="2"/>
        <v>174</v>
      </c>
      <c r="J186" s="67" t="s">
        <v>70</v>
      </c>
      <c r="K186" s="67" t="s">
        <v>71</v>
      </c>
      <c r="L186" s="67" t="s">
        <v>70</v>
      </c>
      <c r="M186" s="67" t="s">
        <v>71</v>
      </c>
    </row>
    <row r="187" spans="1:13" ht="15.95" customHeight="1" outlineLevel="1" x14ac:dyDescent="0.25">
      <c r="A187" s="37">
        <f>+QUESTIONNAIRE!A187</f>
        <v>0</v>
      </c>
      <c r="B187" s="131">
        <f>+QUESTIONNAIRE!B187</f>
        <v>0</v>
      </c>
      <c r="C187" s="137">
        <f>+QUESTIONNAIRE!C187</f>
        <v>0</v>
      </c>
      <c r="D187" s="483" t="str">
        <f>+QUESTIONNAIRE!D187</f>
        <v>(Pogledajte Provođenje ispitivanja tržišta i analize bankabilnosti)</v>
      </c>
      <c r="E187" s="483">
        <f>+QUESTIONNAIRE!E187</f>
        <v>0</v>
      </c>
      <c r="F187" s="141"/>
      <c r="G187" s="139"/>
      <c r="I187" s="56">
        <f t="shared" si="2"/>
        <v>175</v>
      </c>
      <c r="J187" s="141"/>
      <c r="K187" s="141"/>
      <c r="L187" s="141"/>
      <c r="M187" s="141"/>
    </row>
    <row r="188" spans="1:13" ht="15.95" customHeight="1" outlineLevel="1" x14ac:dyDescent="0.25">
      <c r="A188" s="37">
        <f>+QUESTIONNAIRE!A188</f>
        <v>0</v>
      </c>
      <c r="B188" s="131">
        <f>+QUESTIONNAIRE!B188</f>
        <v>0</v>
      </c>
      <c r="C188" s="137">
        <f>+QUESTIONNAIRE!C188</f>
        <v>0</v>
      </c>
      <c r="D188" s="483">
        <f>+QUESTIONNAIRE!D188</f>
        <v>0</v>
      </c>
      <c r="E188" s="483">
        <f>+QUESTIONNAIRE!E188</f>
        <v>0</v>
      </c>
      <c r="F188" s="141"/>
      <c r="G188" s="139"/>
      <c r="I188" s="56">
        <f t="shared" si="2"/>
        <v>176</v>
      </c>
      <c r="J188" s="141"/>
      <c r="K188" s="141"/>
      <c r="L188" s="141"/>
      <c r="M188" s="141"/>
    </row>
    <row r="189" spans="1:13" ht="15.95" customHeight="1" outlineLevel="1" x14ac:dyDescent="0.25">
      <c r="A189" s="37">
        <f>+QUESTIONNAIRE!A189</f>
        <v>0</v>
      </c>
      <c r="B189" s="131">
        <f>+QUESTIONNAIRE!B189</f>
        <v>0</v>
      </c>
      <c r="C189" s="137">
        <f>+QUESTIONNAIRE!C189</f>
        <v>0</v>
      </c>
      <c r="D189" s="483" t="str">
        <f>+QUESTIONNAIRE!D189</f>
        <v>Da li raspored aktivnosti identificira ključne korake u postupku pripreme i nabave te prikazuje odnose između zadataka?</v>
      </c>
      <c r="E189" s="483">
        <f>+QUESTIONNAIRE!E189</f>
        <v>0</v>
      </c>
      <c r="F189" s="67" t="str">
        <f>+HLOOKUP($D$6,$J$13:$S$488,I189,FALSE)</f>
        <v>--Molimo odaberite--</v>
      </c>
      <c r="G189" s="139"/>
      <c r="I189" s="56">
        <f t="shared" si="2"/>
        <v>177</v>
      </c>
      <c r="J189" s="67" t="s">
        <v>70</v>
      </c>
      <c r="K189" s="67" t="s">
        <v>71</v>
      </c>
      <c r="L189" s="67" t="s">
        <v>70</v>
      </c>
      <c r="M189" s="67" t="s">
        <v>71</v>
      </c>
    </row>
    <row r="190" spans="1:13" ht="15.95" customHeight="1" outlineLevel="1" x14ac:dyDescent="0.25">
      <c r="A190" s="37">
        <f>+QUESTIONNAIRE!A190</f>
        <v>0</v>
      </c>
      <c r="B190" s="131">
        <f>+QUESTIONNAIRE!B190</f>
        <v>0</v>
      </c>
      <c r="C190" s="137">
        <f>+QUESTIONNAIRE!C190</f>
        <v>0</v>
      </c>
      <c r="D190" s="483">
        <f>+QUESTIONNAIRE!D190</f>
        <v>0</v>
      </c>
      <c r="E190" s="483">
        <f>+QUESTIONNAIRE!E190</f>
        <v>0</v>
      </c>
      <c r="F190" s="141"/>
      <c r="G190" s="139"/>
      <c r="I190" s="56">
        <f t="shared" si="2"/>
        <v>178</v>
      </c>
      <c r="J190" s="141"/>
      <c r="K190" s="141"/>
      <c r="L190" s="141"/>
      <c r="M190" s="141"/>
    </row>
    <row r="191" spans="1:13" ht="15.95" customHeight="1" outlineLevel="1" x14ac:dyDescent="0.25">
      <c r="A191" s="37">
        <f>+QUESTIONNAIRE!A191</f>
        <v>0</v>
      </c>
      <c r="B191" s="131">
        <f>+QUESTIONNAIRE!B191</f>
        <v>0</v>
      </c>
      <c r="C191" s="140">
        <f>+QUESTIONNAIRE!C191</f>
        <v>0</v>
      </c>
      <c r="D191" s="483" t="str">
        <f>+QUESTIONNAIRE!D191</f>
        <v>Da li je raspored aktivnosti u potpunosti prihvaćen i odobren od stručnog povjerenstva (stručne komisije) te odgovarajućeg javnog tijela?</v>
      </c>
      <c r="E191" s="483">
        <f>+QUESTIONNAIRE!E191</f>
        <v>0</v>
      </c>
      <c r="F191" s="67" t="str">
        <f>+HLOOKUP($D$6,$J$13:$S$488,I191,FALSE)</f>
        <v>--Molimo odaberite--</v>
      </c>
      <c r="G191" s="139"/>
      <c r="I191" s="56">
        <f t="shared" si="2"/>
        <v>179</v>
      </c>
      <c r="J191" s="67" t="s">
        <v>70</v>
      </c>
      <c r="K191" s="67" t="s">
        <v>71</v>
      </c>
      <c r="L191" s="67" t="s">
        <v>70</v>
      </c>
      <c r="M191" s="67" t="s">
        <v>71</v>
      </c>
    </row>
    <row r="192" spans="1:13" ht="15.95" customHeight="1" outlineLevel="1" x14ac:dyDescent="0.25">
      <c r="A192" s="37">
        <f>+QUESTIONNAIRE!A192</f>
        <v>0</v>
      </c>
      <c r="B192" s="131">
        <f>+QUESTIONNAIRE!B192</f>
        <v>0</v>
      </c>
      <c r="C192" s="140">
        <f>+QUESTIONNAIRE!C192</f>
        <v>0</v>
      </c>
      <c r="D192" s="483">
        <f>+QUESTIONNAIRE!D192</f>
        <v>0</v>
      </c>
      <c r="E192" s="483">
        <f>+QUESTIONNAIRE!E192</f>
        <v>0</v>
      </c>
      <c r="F192" s="141"/>
      <c r="G192" s="139"/>
      <c r="I192" s="56">
        <f t="shared" si="2"/>
        <v>180</v>
      </c>
      <c r="J192" s="141"/>
      <c r="K192" s="141"/>
      <c r="L192" s="141"/>
      <c r="M192" s="141"/>
    </row>
    <row r="193" spans="1:13" ht="15.95" customHeight="1" outlineLevel="1" x14ac:dyDescent="0.25">
      <c r="A193" s="37">
        <f>+QUESTIONNAIRE!A193</f>
        <v>0</v>
      </c>
      <c r="B193" s="131">
        <f>+QUESTIONNAIRE!B193</f>
        <v>0</v>
      </c>
      <c r="C193" s="140">
        <f>+QUESTIONNAIRE!C193</f>
        <v>0</v>
      </c>
      <c r="D193" s="483" t="str">
        <f>+QUESTIONNAIRE!D193</f>
        <v>Da li je razvijen početni plan za vođenje projeka u fazi nakon potpisivanja ugovora, uključujući upravljanje ugovorom, identifikaciju i obuku ključnih pojedinaca te osiguravanje učinkovitog podnošenja izvještaja i informacija o projektu?</v>
      </c>
      <c r="E193" s="483">
        <f>+QUESTIONNAIRE!E193</f>
        <v>0</v>
      </c>
      <c r="F193" s="67" t="str">
        <f>+HLOOKUP($D$6,$J$13:$S$488,I193,FALSE)</f>
        <v>--Molimo odaberite--</v>
      </c>
      <c r="G193" s="139"/>
      <c r="I193" s="56">
        <f t="shared" si="2"/>
        <v>181</v>
      </c>
      <c r="J193" s="67" t="s">
        <v>70</v>
      </c>
      <c r="K193" s="67" t="s">
        <v>71</v>
      </c>
      <c r="L193" s="67" t="s">
        <v>70</v>
      </c>
      <c r="M193" s="67" t="s">
        <v>71</v>
      </c>
    </row>
    <row r="194" spans="1:13" ht="15.95" customHeight="1" outlineLevel="1" x14ac:dyDescent="0.25">
      <c r="A194" s="37">
        <f>+QUESTIONNAIRE!A194</f>
        <v>0</v>
      </c>
      <c r="B194" s="143">
        <f>+QUESTIONNAIRE!B194</f>
        <v>0</v>
      </c>
      <c r="C194" s="145">
        <f>+QUESTIONNAIRE!C194</f>
        <v>0</v>
      </c>
      <c r="D194" s="145">
        <f>+QUESTIONNAIRE!D194</f>
        <v>0</v>
      </c>
      <c r="E194" s="145">
        <f>+QUESTIONNAIRE!E194</f>
        <v>0</v>
      </c>
      <c r="F194" s="146"/>
      <c r="G194" s="147"/>
      <c r="I194" s="56">
        <f t="shared" si="2"/>
        <v>182</v>
      </c>
      <c r="J194" s="146"/>
      <c r="K194" s="146"/>
      <c r="L194" s="146"/>
      <c r="M194" s="146"/>
    </row>
    <row r="195" spans="1:13" ht="15.95" customHeight="1" outlineLevel="1" x14ac:dyDescent="0.25">
      <c r="A195" s="37">
        <f>+QUESTIONNAIRE!A195</f>
        <v>0</v>
      </c>
      <c r="B195" s="70">
        <f>+QUESTIONNAIRE!B195</f>
        <v>0</v>
      </c>
      <c r="C195" s="70">
        <f>+QUESTIONNAIRE!C195</f>
        <v>0</v>
      </c>
      <c r="D195" s="70">
        <f>+QUESTIONNAIRE!D195</f>
        <v>0</v>
      </c>
      <c r="E195" s="70">
        <f>+QUESTIONNAIRE!E195</f>
        <v>0</v>
      </c>
      <c r="F195" s="102"/>
      <c r="G195" s="36"/>
      <c r="I195" s="56">
        <f t="shared" si="2"/>
        <v>183</v>
      </c>
      <c r="J195" s="102"/>
      <c r="K195" s="102"/>
      <c r="L195" s="102"/>
      <c r="M195" s="102"/>
    </row>
    <row r="196" spans="1:13" ht="15.95" customHeight="1" outlineLevel="1" x14ac:dyDescent="0.25">
      <c r="A196" s="37">
        <f>+QUESTIONNAIRE!A196</f>
        <v>0</v>
      </c>
      <c r="B196" s="37">
        <f>+QUESTIONNAIRE!B196</f>
        <v>0</v>
      </c>
      <c r="C196" s="113">
        <f>+QUESTIONNAIRE!C196</f>
        <v>0</v>
      </c>
      <c r="D196" s="113">
        <f>+QUESTIONNAIRE!D196</f>
        <v>0</v>
      </c>
      <c r="E196" s="113">
        <f>+QUESTIONNAIRE!E196</f>
        <v>0</v>
      </c>
      <c r="F196" s="101"/>
      <c r="G196" s="20"/>
      <c r="I196" s="56">
        <f t="shared" si="2"/>
        <v>184</v>
      </c>
      <c r="J196" s="101"/>
      <c r="K196" s="101"/>
      <c r="L196" s="101"/>
      <c r="M196" s="101"/>
    </row>
    <row r="197" spans="1:13" ht="15.95" customHeight="1" outlineLevel="1" thickBot="1" x14ac:dyDescent="0.3">
      <c r="A197" s="37">
        <f>+QUESTIONNAIRE!A197</f>
        <v>0</v>
      </c>
      <c r="B197" s="37">
        <f>+QUESTIONNAIRE!B197</f>
        <v>0</v>
      </c>
      <c r="C197" s="113">
        <f>+QUESTIONNAIRE!C197</f>
        <v>0</v>
      </c>
      <c r="D197" s="113">
        <f>+QUESTIONNAIRE!D197</f>
        <v>0</v>
      </c>
      <c r="E197" s="113">
        <f>+QUESTIONNAIRE!E197</f>
        <v>0</v>
      </c>
      <c r="F197" s="101"/>
      <c r="G197" s="20"/>
      <c r="I197" s="56">
        <f t="shared" si="2"/>
        <v>185</v>
      </c>
      <c r="J197" s="101"/>
      <c r="K197" s="101"/>
      <c r="L197" s="101"/>
      <c r="M197" s="101"/>
    </row>
    <row r="198" spans="1:13" ht="15.95" customHeight="1" outlineLevel="1" thickBot="1" x14ac:dyDescent="0.3">
      <c r="A198" s="37">
        <f>+QUESTIONNAIRE!A198</f>
        <v>0</v>
      </c>
      <c r="B198" s="492" t="str">
        <f>+QUESTIONNAIRE!B198</f>
        <v>Razvoj JPP projekta</v>
      </c>
      <c r="C198" s="492"/>
      <c r="D198" s="492"/>
      <c r="E198" s="88">
        <f>+QUESTIONNAIRE!E198</f>
        <v>0</v>
      </c>
      <c r="F198" s="54"/>
      <c r="G198" s="89"/>
      <c r="I198" s="56">
        <f t="shared" si="2"/>
        <v>186</v>
      </c>
      <c r="J198" s="54"/>
      <c r="K198" s="54"/>
      <c r="L198" s="54"/>
      <c r="M198" s="54"/>
    </row>
    <row r="199" spans="1:13" ht="15.95" customHeight="1" outlineLevel="1" x14ac:dyDescent="0.25">
      <c r="A199" s="37">
        <f>+QUESTIONNAIRE!A199</f>
        <v>0</v>
      </c>
      <c r="B199" s="66">
        <f>+QUESTIONNAIRE!B199</f>
        <v>0</v>
      </c>
      <c r="C199" s="45">
        <f>+QUESTIONNAIRE!C199</f>
        <v>0</v>
      </c>
      <c r="D199" s="45">
        <f>+QUESTIONNAIRE!D199</f>
        <v>0</v>
      </c>
      <c r="E199" s="45">
        <f>+QUESTIONNAIRE!E199</f>
        <v>0</v>
      </c>
      <c r="F199" s="99"/>
      <c r="G199" s="66"/>
      <c r="I199" s="56">
        <f t="shared" si="2"/>
        <v>187</v>
      </c>
      <c r="J199" s="99"/>
      <c r="K199" s="99"/>
      <c r="L199" s="99"/>
      <c r="M199" s="99"/>
    </row>
    <row r="200" spans="1:13" ht="15.95" customHeight="1" outlineLevel="1" x14ac:dyDescent="0.25">
      <c r="A200" s="37">
        <f>+QUESTIONNAIRE!A200</f>
        <v>0</v>
      </c>
      <c r="B200" s="78" t="str">
        <f>+QUESTIONNAIRE!B200</f>
        <v>Razvoj analize priuštivosti</v>
      </c>
      <c r="C200" s="113">
        <f>+QUESTIONNAIRE!C200</f>
        <v>0</v>
      </c>
      <c r="D200" s="113">
        <f>+QUESTIONNAIRE!D200</f>
        <v>0</v>
      </c>
      <c r="E200" s="113">
        <f>+QUESTIONNAIRE!E200</f>
        <v>0</v>
      </c>
      <c r="F200" s="99"/>
      <c r="G200" s="20"/>
      <c r="I200" s="56">
        <f t="shared" si="2"/>
        <v>188</v>
      </c>
      <c r="J200" s="99"/>
      <c r="K200" s="99"/>
      <c r="L200" s="99"/>
      <c r="M200" s="99"/>
    </row>
    <row r="201" spans="1:13" ht="15.95" customHeight="1" outlineLevel="1" x14ac:dyDescent="0.25">
      <c r="A201" s="37">
        <f>+QUESTIONNAIRE!A201</f>
        <v>0</v>
      </c>
      <c r="B201" s="37">
        <f>+QUESTIONNAIRE!B201</f>
        <v>0</v>
      </c>
      <c r="C201" s="113">
        <f>+QUESTIONNAIRE!C201</f>
        <v>0</v>
      </c>
      <c r="D201" s="114">
        <f>+QUESTIONNAIRE!D201</f>
        <v>0</v>
      </c>
      <c r="E201" s="114">
        <f>+QUESTIONNAIRE!E201</f>
        <v>0</v>
      </c>
      <c r="F201" s="99"/>
      <c r="G201" s="65"/>
      <c r="I201" s="56">
        <f t="shared" si="2"/>
        <v>189</v>
      </c>
      <c r="J201" s="99"/>
      <c r="K201" s="99"/>
      <c r="L201" s="99"/>
      <c r="M201" s="99"/>
    </row>
    <row r="202" spans="1:13" ht="15.95" customHeight="1" outlineLevel="1" x14ac:dyDescent="0.25">
      <c r="A202" s="37">
        <f>+QUESTIONNAIRE!A202</f>
        <v>0</v>
      </c>
      <c r="B202" s="125">
        <f>+QUESTIONNAIRE!B202</f>
        <v>0</v>
      </c>
      <c r="C202" s="127">
        <f>+QUESTIONNAIRE!C202</f>
        <v>0</v>
      </c>
      <c r="D202" s="127">
        <f>+QUESTIONNAIRE!D202</f>
        <v>0</v>
      </c>
      <c r="E202" s="127">
        <f>+QUESTIONNAIRE!E202</f>
        <v>0</v>
      </c>
      <c r="F202" s="129"/>
      <c r="G202" s="130"/>
      <c r="I202" s="56">
        <f t="shared" si="2"/>
        <v>190</v>
      </c>
      <c r="J202" s="129"/>
      <c r="K202" s="129"/>
      <c r="L202" s="129"/>
      <c r="M202" s="129"/>
    </row>
    <row r="203" spans="1:13" ht="15.95" customHeight="1" outlineLevel="1" x14ac:dyDescent="0.25">
      <c r="A203" s="37">
        <f>+QUESTIONNAIRE!A203</f>
        <v>0</v>
      </c>
      <c r="B203" s="131">
        <f>+QUESTIONNAIRE!B203</f>
        <v>0</v>
      </c>
      <c r="C203" s="150">
        <f>+QUESTIONNAIRE!C203</f>
        <v>0</v>
      </c>
      <c r="D203" s="150">
        <f>+QUESTIONNAIRE!D203</f>
        <v>0</v>
      </c>
      <c r="E203" s="150">
        <f>+QUESTIONNAIRE!E203</f>
        <v>0</v>
      </c>
      <c r="F203" s="260"/>
      <c r="G203" s="136"/>
      <c r="I203" s="56">
        <f t="shared" si="2"/>
        <v>191</v>
      </c>
      <c r="J203" s="260"/>
      <c r="K203" s="260"/>
      <c r="L203" s="260"/>
      <c r="M203" s="260"/>
    </row>
    <row r="204" spans="1:13" ht="15.95" customHeight="1" outlineLevel="1" x14ac:dyDescent="0.25">
      <c r="A204" s="37">
        <f>+QUESTIONNAIRE!A204</f>
        <v>0</v>
      </c>
      <c r="B204" s="131">
        <f>+QUESTIONNAIRE!B204</f>
        <v>0</v>
      </c>
      <c r="C204" s="482" t="str">
        <f>+QUESTIONNAIRE!C204</f>
        <v>Je li pripremljena analiza priuštivosti da bi se dokazalo da su javno tijelo i/ili krajnji korisnici sposobni plaćati za projekt?</v>
      </c>
      <c r="D204" s="482">
        <f>+QUESTIONNAIRE!D204</f>
        <v>0</v>
      </c>
      <c r="E204" s="482">
        <f>+QUESTIONNAIRE!E204</f>
        <v>0</v>
      </c>
      <c r="F204" s="272" t="str">
        <f>+HLOOKUP($D$6,$J$13:$S$488,I204,FALSE)</f>
        <v>--Molimo odaberite--</v>
      </c>
      <c r="G204" s="139"/>
      <c r="I204" s="56">
        <f t="shared" si="2"/>
        <v>192</v>
      </c>
      <c r="J204" s="272" t="s">
        <v>70</v>
      </c>
      <c r="K204" s="272" t="s">
        <v>71</v>
      </c>
      <c r="L204" s="272" t="s">
        <v>70</v>
      </c>
      <c r="M204" s="272" t="s">
        <v>71</v>
      </c>
    </row>
    <row r="205" spans="1:13" ht="15.95" customHeight="1" outlineLevel="1" x14ac:dyDescent="0.25">
      <c r="A205" s="37">
        <f>+QUESTIONNAIRE!A205</f>
        <v>0</v>
      </c>
      <c r="B205" s="131">
        <f>+QUESTIONNAIRE!B205</f>
        <v>0</v>
      </c>
      <c r="C205" s="140" t="str">
        <f>+QUESTIONNAIRE!C205</f>
        <v>Ako DA:</v>
      </c>
      <c r="D205" s="148">
        <f>+QUESTIONNAIRE!D205</f>
        <v>0</v>
      </c>
      <c r="E205" s="142">
        <f>+QUESTIONNAIRE!E205</f>
        <v>0</v>
      </c>
      <c r="F205" s="142"/>
      <c r="G205" s="139"/>
      <c r="I205" s="56">
        <f t="shared" si="2"/>
        <v>193</v>
      </c>
      <c r="J205" s="142"/>
      <c r="K205" s="142"/>
      <c r="L205" s="142"/>
      <c r="M205" s="142"/>
    </row>
    <row r="206" spans="1:13" ht="15.95" customHeight="1" outlineLevel="1" x14ac:dyDescent="0.25">
      <c r="A206" s="37">
        <f>+QUESTIONNAIRE!A206</f>
        <v>0</v>
      </c>
      <c r="B206" s="131">
        <f>+QUESTIONNAIRE!B206</f>
        <v>0</v>
      </c>
      <c r="C206" s="218">
        <f>+QUESTIONNAIRE!C206</f>
        <v>0</v>
      </c>
      <c r="D206" s="483" t="str">
        <f>+QUESTIONNAIRE!D206</f>
        <v>Jesu li procijenjeni ukupni životni troškovi projekta?</v>
      </c>
      <c r="E206" s="483">
        <f>+QUESTIONNAIRE!E206</f>
        <v>0</v>
      </c>
      <c r="F206" s="67" t="str">
        <f>+HLOOKUP($D$6,$J$13:$S$488,I206,FALSE)</f>
        <v>--Molimo odaberite--</v>
      </c>
      <c r="G206" s="139"/>
      <c r="I206" s="56">
        <f t="shared" si="2"/>
        <v>194</v>
      </c>
      <c r="J206" s="67" t="s">
        <v>70</v>
      </c>
      <c r="K206" s="67" t="s">
        <v>71</v>
      </c>
      <c r="L206" s="67" t="s">
        <v>70</v>
      </c>
      <c r="M206" s="67" t="s">
        <v>71</v>
      </c>
    </row>
    <row r="207" spans="1:13" ht="15.95" customHeight="1" outlineLevel="1" x14ac:dyDescent="0.25">
      <c r="A207" s="37">
        <f>+QUESTIONNAIRE!A207</f>
        <v>0</v>
      </c>
      <c r="B207" s="131">
        <f>+QUESTIONNAIRE!B207</f>
        <v>0</v>
      </c>
      <c r="C207" s="142">
        <f>+QUESTIONNAIRE!C207</f>
        <v>0</v>
      </c>
      <c r="D207" s="483">
        <f>+QUESTIONNAIRE!D207</f>
        <v>0</v>
      </c>
      <c r="E207" s="483">
        <f>+QUESTIONNAIRE!E207</f>
        <v>0</v>
      </c>
      <c r="F207" s="149"/>
      <c r="G207" s="139"/>
      <c r="I207" s="56">
        <f t="shared" ref="I207:I270" si="3">+I206+1</f>
        <v>195</v>
      </c>
      <c r="J207" s="149"/>
      <c r="K207" s="149"/>
      <c r="L207" s="149"/>
      <c r="M207" s="149"/>
    </row>
    <row r="208" spans="1:13" ht="15.95" customHeight="1" outlineLevel="1" x14ac:dyDescent="0.25">
      <c r="A208" s="37">
        <f>+QUESTIONNAIRE!A208</f>
        <v>0</v>
      </c>
      <c r="B208" s="131">
        <f>+QUESTIONNAIRE!B208</f>
        <v>0</v>
      </c>
      <c r="C208" s="142">
        <f>+QUESTIONNAIRE!C208</f>
        <v>0</v>
      </c>
      <c r="D208" s="483" t="str">
        <f>+QUESTIONNAIRE!D208</f>
        <v>Da li analiza troškova uključuje kapitalne troškove, troškove poslovanja i održavanja, troškove životnog ciklusa građevine, troškove financiranja, troškove dostupnosti zemljišta, troškove javnog sektora za upravljanje projektom, troškove osiguranja, troškove pripreme projekta, transakcijske troškove i poreze?</v>
      </c>
      <c r="E208" s="483">
        <f>+QUESTIONNAIRE!E208</f>
        <v>0</v>
      </c>
      <c r="F208" s="67" t="str">
        <f>+HLOOKUP($D$6,$J$13:$S$488,I208,FALSE)</f>
        <v>--Molimo odaberite--</v>
      </c>
      <c r="G208" s="139"/>
      <c r="I208" s="56">
        <f t="shared" si="3"/>
        <v>196</v>
      </c>
      <c r="J208" s="67" t="s">
        <v>70</v>
      </c>
      <c r="K208" s="67" t="s">
        <v>71</v>
      </c>
      <c r="L208" s="67" t="s">
        <v>70</v>
      </c>
      <c r="M208" s="67" t="s">
        <v>71</v>
      </c>
    </row>
    <row r="209" spans="1:13" ht="15.95" customHeight="1" outlineLevel="1" x14ac:dyDescent="0.25">
      <c r="A209" s="37">
        <f>+QUESTIONNAIRE!A209</f>
        <v>0</v>
      </c>
      <c r="B209" s="131">
        <f>+QUESTIONNAIRE!B209</f>
        <v>0</v>
      </c>
      <c r="C209" s="142">
        <f>+QUESTIONNAIRE!C209</f>
        <v>0</v>
      </c>
      <c r="D209" s="483">
        <f>+QUESTIONNAIRE!D209</f>
        <v>0</v>
      </c>
      <c r="E209" s="483">
        <f>+QUESTIONNAIRE!E209</f>
        <v>0</v>
      </c>
      <c r="F209" s="141"/>
      <c r="G209" s="139"/>
      <c r="I209" s="56">
        <f t="shared" si="3"/>
        <v>197</v>
      </c>
      <c r="J209" s="141"/>
      <c r="K209" s="141"/>
      <c r="L209" s="141"/>
      <c r="M209" s="141"/>
    </row>
    <row r="210" spans="1:13" ht="15.95" customHeight="1" outlineLevel="1" x14ac:dyDescent="0.25">
      <c r="A210" s="37">
        <f>+QUESTIONNAIRE!A210</f>
        <v>0</v>
      </c>
      <c r="B210" s="131">
        <f>+QUESTIONNAIRE!B210</f>
        <v>0</v>
      </c>
      <c r="C210" s="142">
        <f>+QUESTIONNAIRE!C210</f>
        <v>0</v>
      </c>
      <c r="D210" s="483" t="str">
        <f>+QUESTIONNAIRE!D210</f>
        <v>Da li analiza troškova financiranja odražava trenutne tržišne uvjete za cijenu duga, rok dospijeća duga, povrat na kapital, odnos duga i kapitala - "gearing" i koeficijent pokrića duga?</v>
      </c>
      <c r="E210" s="483">
        <f>+QUESTIONNAIRE!E210</f>
        <v>0</v>
      </c>
      <c r="F210" s="67" t="str">
        <f>+HLOOKUP($D$6,$J$13:$S$488,I210,FALSE)</f>
        <v>--Molimo odaberite--</v>
      </c>
      <c r="G210" s="139"/>
      <c r="I210" s="56">
        <f t="shared" si="3"/>
        <v>198</v>
      </c>
      <c r="J210" s="67" t="s">
        <v>70</v>
      </c>
      <c r="K210" s="67" t="s">
        <v>71</v>
      </c>
      <c r="L210" s="67" t="s">
        <v>70</v>
      </c>
      <c r="M210" s="67" t="s">
        <v>71</v>
      </c>
    </row>
    <row r="211" spans="1:13" ht="15.95" customHeight="1" outlineLevel="1" x14ac:dyDescent="0.25">
      <c r="A211" s="37">
        <f>+QUESTIONNAIRE!A211</f>
        <v>0</v>
      </c>
      <c r="B211" s="131">
        <f>+QUESTIONNAIRE!B211</f>
        <v>0</v>
      </c>
      <c r="C211" s="142">
        <f>+QUESTIONNAIRE!C211</f>
        <v>0</v>
      </c>
      <c r="D211" s="483">
        <f>+QUESTIONNAIRE!D211</f>
        <v>0</v>
      </c>
      <c r="E211" s="483">
        <f>+QUESTIONNAIRE!E211</f>
        <v>0</v>
      </c>
      <c r="F211" s="141"/>
      <c r="G211" s="139"/>
      <c r="I211" s="56">
        <f t="shared" si="3"/>
        <v>199</v>
      </c>
      <c r="J211" s="141"/>
      <c r="K211" s="141"/>
      <c r="L211" s="141"/>
      <c r="M211" s="141"/>
    </row>
    <row r="212" spans="1:13" ht="15.95" customHeight="1" outlineLevel="1" x14ac:dyDescent="0.25">
      <c r="A212" s="37">
        <f>+QUESTIONNAIRE!A212</f>
        <v>0</v>
      </c>
      <c r="B212" s="252" t="str">
        <f>+QUESTIONNAIRE!B212</f>
        <v xml:space="preserve">∞ </v>
      </c>
      <c r="C212" s="142">
        <f>+QUESTIONNAIRE!C212</f>
        <v>0</v>
      </c>
      <c r="D212" s="483" t="str">
        <f>+QUESTIONNAIRE!D212</f>
        <v>Je li procjena troškova usklađena s nalazima ispitivanja tržišta i analize bankabilnosti,  analize pojedinaca/organizacija te traženim izlaznim specifikacijama projekta?</v>
      </c>
      <c r="E212" s="483">
        <f>+QUESTIONNAIRE!E212</f>
        <v>0</v>
      </c>
      <c r="F212" s="67" t="str">
        <f>+HLOOKUP($D$6,$J$13:$S$488,I212,FALSE)</f>
        <v>--Molimo odaberite--</v>
      </c>
      <c r="G212" s="139"/>
      <c r="I212" s="56">
        <f t="shared" si="3"/>
        <v>200</v>
      </c>
      <c r="J212" s="67" t="s">
        <v>70</v>
      </c>
      <c r="K212" s="67" t="s">
        <v>71</v>
      </c>
      <c r="L212" s="67" t="s">
        <v>70</v>
      </c>
      <c r="M212" s="67" t="s">
        <v>71</v>
      </c>
    </row>
    <row r="213" spans="1:13" ht="15.95" customHeight="1" outlineLevel="1" x14ac:dyDescent="0.25">
      <c r="A213" s="37">
        <f>+QUESTIONNAIRE!A213</f>
        <v>0</v>
      </c>
      <c r="B213" s="131">
        <f>+QUESTIONNAIRE!B213</f>
        <v>0</v>
      </c>
      <c r="C213" s="142">
        <f>+QUESTIONNAIRE!C213</f>
        <v>0</v>
      </c>
      <c r="D213" s="483">
        <f>+QUESTIONNAIRE!D213</f>
        <v>0</v>
      </c>
      <c r="E213" s="483">
        <f>+QUESTIONNAIRE!E213</f>
        <v>0</v>
      </c>
      <c r="F213" s="296"/>
      <c r="G213" s="139"/>
      <c r="I213" s="56">
        <f t="shared" si="3"/>
        <v>201</v>
      </c>
      <c r="J213" s="456"/>
      <c r="K213" s="338"/>
      <c r="L213" s="449"/>
      <c r="M213" s="335"/>
    </row>
    <row r="214" spans="1:13" ht="15.95" customHeight="1" outlineLevel="1" x14ac:dyDescent="0.25">
      <c r="A214" s="37">
        <f>+QUESTIONNAIRE!A214</f>
        <v>0</v>
      </c>
      <c r="B214" s="252" t="str">
        <f>+QUESTIONNAIRE!B214</f>
        <v xml:space="preserve">∞ </v>
      </c>
      <c r="C214" s="142">
        <f>+QUESTIONNAIRE!C214</f>
        <v>0</v>
      </c>
      <c r="D214" s="483" t="str">
        <f>+QUESTIONNAIRE!D214</f>
        <v>Jesu li za pomoć u pripremi procjene troškova i financijskih pretpostavki korišteni konzultanti? (Pogledajte Osnivanje i struktura projektnog tima)</v>
      </c>
      <c r="E214" s="483">
        <f>+QUESTIONNAIRE!E214</f>
        <v>0</v>
      </c>
      <c r="F214" s="67" t="str">
        <f>+HLOOKUP($D$6,$J$13:$S$488,I214,FALSE)</f>
        <v>--Molimo odaberite--</v>
      </c>
      <c r="G214" s="139"/>
      <c r="I214" s="56">
        <f t="shared" si="3"/>
        <v>202</v>
      </c>
      <c r="J214" s="67" t="s">
        <v>70</v>
      </c>
      <c r="K214" s="67" t="s">
        <v>71</v>
      </c>
      <c r="L214" s="67" t="s">
        <v>70</v>
      </c>
      <c r="M214" s="67" t="s">
        <v>71</v>
      </c>
    </row>
    <row r="215" spans="1:13" ht="15.95" customHeight="1" outlineLevel="1" x14ac:dyDescent="0.25">
      <c r="A215" s="37">
        <f>+QUESTIONNAIRE!A215</f>
        <v>0</v>
      </c>
      <c r="B215" s="131">
        <f>+QUESTIONNAIRE!B215</f>
        <v>0</v>
      </c>
      <c r="C215" s="142">
        <f>+QUESTIONNAIRE!C215</f>
        <v>0</v>
      </c>
      <c r="D215" s="483">
        <f>+QUESTIONNAIRE!D215</f>
        <v>0</v>
      </c>
      <c r="E215" s="483">
        <f>+QUESTIONNAIRE!E215</f>
        <v>0</v>
      </c>
      <c r="F215" s="141"/>
      <c r="G215" s="139"/>
      <c r="I215" s="56">
        <f t="shared" si="3"/>
        <v>203</v>
      </c>
      <c r="J215" s="141"/>
      <c r="K215" s="141"/>
      <c r="L215" s="141"/>
      <c r="M215" s="141"/>
    </row>
    <row r="216" spans="1:13" ht="15.95" customHeight="1" outlineLevel="1" x14ac:dyDescent="0.25">
      <c r="A216" s="37">
        <f>+QUESTIONNAIRE!A216</f>
        <v>0</v>
      </c>
      <c r="B216" s="131">
        <f>+QUESTIONNAIRE!B216</f>
        <v>0</v>
      </c>
      <c r="C216" s="142">
        <f>+QUESTIONNAIRE!C216</f>
        <v>0</v>
      </c>
      <c r="D216" s="483" t="str">
        <f>+QUESTIONNAIRE!D216</f>
        <v>Jesu li identificirani izvori sredstava za projekt? (npr. plaćanja korisnika, nepovratna sredstva za kapitalne troškove - "capital grants", proračunska sredstva javnog tijela)</v>
      </c>
      <c r="E216" s="483">
        <f>+QUESTIONNAIRE!E216</f>
        <v>0</v>
      </c>
      <c r="F216" s="67" t="str">
        <f>+HLOOKUP($D$6,$J$13:$S$488,I216,FALSE)</f>
        <v>--Molimo odaberite--</v>
      </c>
      <c r="G216" s="139"/>
      <c r="I216" s="56">
        <f t="shared" si="3"/>
        <v>204</v>
      </c>
      <c r="J216" s="67" t="s">
        <v>70</v>
      </c>
      <c r="K216" s="67" t="s">
        <v>71</v>
      </c>
      <c r="L216" s="67" t="s">
        <v>70</v>
      </c>
      <c r="M216" s="67" t="s">
        <v>71</v>
      </c>
    </row>
    <row r="217" spans="1:13" ht="15.95" customHeight="1" outlineLevel="1" x14ac:dyDescent="0.25">
      <c r="A217" s="37">
        <f>+QUESTIONNAIRE!A217</f>
        <v>0</v>
      </c>
      <c r="B217" s="131">
        <f>+QUESTIONNAIRE!B217</f>
        <v>0</v>
      </c>
      <c r="C217" s="142">
        <f>+QUESTIONNAIRE!C217</f>
        <v>0</v>
      </c>
      <c r="D217" s="483">
        <f>+QUESTIONNAIRE!D217</f>
        <v>0</v>
      </c>
      <c r="E217" s="483">
        <f>+QUESTIONNAIRE!E217</f>
        <v>0</v>
      </c>
      <c r="F217" s="141"/>
      <c r="G217" s="139"/>
      <c r="I217" s="56">
        <f t="shared" si="3"/>
        <v>205</v>
      </c>
      <c r="J217" s="141"/>
      <c r="K217" s="141"/>
      <c r="L217" s="141"/>
      <c r="M217" s="141"/>
    </row>
    <row r="218" spans="1:13" ht="15.95" customHeight="1" outlineLevel="1" x14ac:dyDescent="0.25">
      <c r="A218" s="37">
        <f>+QUESTIONNAIRE!A218</f>
        <v>0</v>
      </c>
      <c r="B218" s="131">
        <f>+QUESTIONNAIRE!B218</f>
        <v>0</v>
      </c>
      <c r="C218" s="142">
        <f>+QUESTIONNAIRE!C218</f>
        <v>0</v>
      </c>
      <c r="D218" s="483" t="str">
        <f>+QUESTIONNAIRE!D218</f>
        <v>Je li provedena analiza da se utvrdi izvodljivost bilo kakvog plaćanja krajnjih korisnika?</v>
      </c>
      <c r="E218" s="483">
        <f>+QUESTIONNAIRE!E218</f>
        <v>0</v>
      </c>
      <c r="F218" s="67" t="str">
        <f>+HLOOKUP($D$6,$J$13:$S$488,I218,FALSE)</f>
        <v>--Molimo odaberite--</v>
      </c>
      <c r="G218" s="139"/>
      <c r="I218" s="56">
        <f t="shared" si="3"/>
        <v>206</v>
      </c>
      <c r="J218" s="67" t="s">
        <v>70</v>
      </c>
      <c r="K218" s="67" t="s">
        <v>71</v>
      </c>
      <c r="L218" s="67" t="s">
        <v>70</v>
      </c>
      <c r="M218" s="67" t="s">
        <v>71</v>
      </c>
    </row>
    <row r="219" spans="1:13" ht="15.95" customHeight="1" outlineLevel="1" x14ac:dyDescent="0.25">
      <c r="A219" s="37">
        <f>+QUESTIONNAIRE!A219</f>
        <v>0</v>
      </c>
      <c r="B219" s="131">
        <f>+QUESTIONNAIRE!B219</f>
        <v>0</v>
      </c>
      <c r="C219" s="142">
        <f>+QUESTIONNAIRE!C219</f>
        <v>0</v>
      </c>
      <c r="D219" s="483">
        <f>+QUESTIONNAIRE!D219</f>
        <v>0</v>
      </c>
      <c r="E219" s="483">
        <f>+QUESTIONNAIRE!E219</f>
        <v>0</v>
      </c>
      <c r="F219" s="141"/>
      <c r="G219" s="139"/>
      <c r="I219" s="56">
        <f t="shared" si="3"/>
        <v>207</v>
      </c>
      <c r="J219" s="141"/>
      <c r="K219" s="141"/>
      <c r="L219" s="141"/>
      <c r="M219" s="141"/>
    </row>
    <row r="220" spans="1:13" ht="15.95" customHeight="1" outlineLevel="1" x14ac:dyDescent="0.25">
      <c r="A220" s="37">
        <f>+QUESTIONNAIRE!A220</f>
        <v>0</v>
      </c>
      <c r="B220" s="131">
        <f>+QUESTIONNAIRE!B220</f>
        <v>0</v>
      </c>
      <c r="C220" s="142">
        <f>+QUESTIONNAIRE!C220</f>
        <v>0</v>
      </c>
      <c r="D220" s="483">
        <f>+QUESTIONNAIRE!D220</f>
        <v>0</v>
      </c>
      <c r="E220" s="483" t="str">
        <f>+QUESTIONNAIRE!E220</f>
        <v>Ako DA, da li analiza pokriva spremnost krajnjih korisnika da plaćaju usluge?</v>
      </c>
      <c r="F220" s="67" t="str">
        <f>+HLOOKUP($D$6,$J$13:$S$488,I220,FALSE)</f>
        <v>--Molimo odaberite--</v>
      </c>
      <c r="G220" s="139"/>
      <c r="I220" s="56">
        <f t="shared" si="3"/>
        <v>208</v>
      </c>
      <c r="J220" s="67" t="s">
        <v>70</v>
      </c>
      <c r="K220" s="67" t="s">
        <v>71</v>
      </c>
      <c r="L220" s="67" t="s">
        <v>70</v>
      </c>
      <c r="M220" s="67" t="s">
        <v>71</v>
      </c>
    </row>
    <row r="221" spans="1:13" ht="15.95" customHeight="1" outlineLevel="1" x14ac:dyDescent="0.25">
      <c r="A221" s="37">
        <f>+QUESTIONNAIRE!A221</f>
        <v>0</v>
      </c>
      <c r="B221" s="131">
        <f>+QUESTIONNAIRE!B221</f>
        <v>0</v>
      </c>
      <c r="C221" s="142">
        <f>+QUESTIONNAIRE!C221</f>
        <v>0</v>
      </c>
      <c r="D221" s="483">
        <f>+QUESTIONNAIRE!D221</f>
        <v>0</v>
      </c>
      <c r="E221" s="483">
        <f>+QUESTIONNAIRE!E221</f>
        <v>0</v>
      </c>
      <c r="F221" s="149"/>
      <c r="G221" s="139"/>
      <c r="I221" s="56">
        <f t="shared" si="3"/>
        <v>209</v>
      </c>
      <c r="J221" s="149"/>
      <c r="K221" s="149"/>
      <c r="L221" s="149"/>
      <c r="M221" s="149"/>
    </row>
    <row r="222" spans="1:13" ht="15.95" customHeight="1" outlineLevel="1" x14ac:dyDescent="0.25">
      <c r="A222" s="37">
        <f>+QUESTIONNAIRE!A222</f>
        <v>0</v>
      </c>
      <c r="B222" s="131">
        <f>+QUESTIONNAIRE!B222</f>
        <v>0</v>
      </c>
      <c r="C222" s="142">
        <f>+QUESTIONNAIRE!C222</f>
        <v>0</v>
      </c>
      <c r="D222" s="483">
        <f>+QUESTIONNAIRE!D222</f>
        <v>0</v>
      </c>
      <c r="E222" s="483" t="str">
        <f>+QUESTIONNAIRE!E222</f>
        <v>Ako DA, da li analiza slijedi priznatu sektorsku medodologiju?</v>
      </c>
      <c r="F222" s="67" t="str">
        <f>+HLOOKUP($D$6,$J$13:$S$488,I222,FALSE)</f>
        <v>--Molimo odaberite--</v>
      </c>
      <c r="G222" s="139"/>
      <c r="I222" s="56">
        <f t="shared" si="3"/>
        <v>210</v>
      </c>
      <c r="J222" s="67" t="s">
        <v>70</v>
      </c>
      <c r="K222" s="67" t="s">
        <v>71</v>
      </c>
      <c r="L222" s="67" t="s">
        <v>70</v>
      </c>
      <c r="M222" s="67" t="s">
        <v>71</v>
      </c>
    </row>
    <row r="223" spans="1:13" ht="15.95" customHeight="1" outlineLevel="1" x14ac:dyDescent="0.25">
      <c r="A223" s="37">
        <f>+QUESTIONNAIRE!A223</f>
        <v>0</v>
      </c>
      <c r="B223" s="131">
        <f>+QUESTIONNAIRE!B223</f>
        <v>0</v>
      </c>
      <c r="C223" s="142">
        <f>+QUESTIONNAIRE!C223</f>
        <v>0</v>
      </c>
      <c r="D223" s="483">
        <f>+QUESTIONNAIRE!D223</f>
        <v>0</v>
      </c>
      <c r="E223" s="483">
        <f>+QUESTIONNAIRE!E223</f>
        <v>0</v>
      </c>
      <c r="F223" s="141"/>
      <c r="G223" s="139"/>
      <c r="I223" s="56">
        <f t="shared" si="3"/>
        <v>211</v>
      </c>
      <c r="J223" s="141"/>
      <c r="K223" s="141"/>
      <c r="L223" s="141"/>
      <c r="M223" s="141"/>
    </row>
    <row r="224" spans="1:13" ht="15.95" customHeight="1" outlineLevel="1" x14ac:dyDescent="0.25">
      <c r="A224" s="37">
        <f>+QUESTIONNAIRE!A224</f>
        <v>0</v>
      </c>
      <c r="B224" s="131">
        <f>+QUESTIONNAIRE!B224</f>
        <v>0</v>
      </c>
      <c r="C224" s="142">
        <f>+QUESTIONNAIRE!C224</f>
        <v>0</v>
      </c>
      <c r="D224" s="483" t="str">
        <f>+QUESTIONNAIRE!D224</f>
        <v>Je li procijenjena dostupnost, vjerojatnost i pravovremenost - "tajming" nepovratnih sredstava - "grants" trećih strana?</v>
      </c>
      <c r="E224" s="483">
        <f>+QUESTIONNAIRE!E224</f>
        <v>0</v>
      </c>
      <c r="F224" s="67" t="str">
        <f>+HLOOKUP($D$6,$J$13:$S$488,I224,FALSE)</f>
        <v>--Molimo odaberite--</v>
      </c>
      <c r="G224" s="139"/>
      <c r="I224" s="56">
        <f t="shared" si="3"/>
        <v>212</v>
      </c>
      <c r="J224" s="67" t="s">
        <v>70</v>
      </c>
      <c r="K224" s="67" t="s">
        <v>71</v>
      </c>
      <c r="L224" s="67" t="s">
        <v>70</v>
      </c>
      <c r="M224" s="67" t="s">
        <v>71</v>
      </c>
    </row>
    <row r="225" spans="1:13" ht="15.95" customHeight="1" outlineLevel="1" x14ac:dyDescent="0.25">
      <c r="A225" s="37">
        <f>+QUESTIONNAIRE!A225</f>
        <v>0</v>
      </c>
      <c r="B225" s="131">
        <f>+QUESTIONNAIRE!B225</f>
        <v>0</v>
      </c>
      <c r="C225" s="142">
        <f>+QUESTIONNAIRE!C225</f>
        <v>0</v>
      </c>
      <c r="D225" s="483">
        <f>+QUESTIONNAIRE!D225</f>
        <v>0</v>
      </c>
      <c r="E225" s="483">
        <f>+QUESTIONNAIRE!E225</f>
        <v>0</v>
      </c>
      <c r="F225" s="141"/>
      <c r="G225" s="139"/>
      <c r="I225" s="56">
        <f t="shared" si="3"/>
        <v>213</v>
      </c>
      <c r="J225" s="141"/>
      <c r="K225" s="141"/>
      <c r="L225" s="141"/>
      <c r="M225" s="141"/>
    </row>
    <row r="226" spans="1:13" ht="15.95" customHeight="1" outlineLevel="1" x14ac:dyDescent="0.25">
      <c r="A226" s="37">
        <f>+QUESTIONNAIRE!A226</f>
        <v>0</v>
      </c>
      <c r="B226" s="131">
        <f>+QUESTIONNAIRE!B226</f>
        <v>0</v>
      </c>
      <c r="C226" s="142">
        <f>+QUESTIONNAIRE!C226</f>
        <v>0</v>
      </c>
      <c r="D226" s="483" t="str">
        <f>+QUESTIONNAIRE!D226</f>
        <v>Je li procijenjena dostupnost i pravovremenost - "tajming" unutarnjih proračunskih sredstava za financiranje dijela kapitalnih troškova projekta?</v>
      </c>
      <c r="E226" s="483">
        <f>+QUESTIONNAIRE!E226</f>
        <v>0</v>
      </c>
      <c r="F226" s="67" t="str">
        <f>+HLOOKUP($D$6,$J$13:$S$488,I226,FALSE)</f>
        <v>--Molimo odaberite--</v>
      </c>
      <c r="G226" s="139"/>
      <c r="I226" s="56">
        <f t="shared" si="3"/>
        <v>214</v>
      </c>
      <c r="J226" s="67" t="s">
        <v>70</v>
      </c>
      <c r="K226" s="67" t="s">
        <v>71</v>
      </c>
      <c r="L226" s="67" t="s">
        <v>70</v>
      </c>
      <c r="M226" s="67" t="s">
        <v>71</v>
      </c>
    </row>
    <row r="227" spans="1:13" ht="15.95" customHeight="1" outlineLevel="1" x14ac:dyDescent="0.25">
      <c r="A227" s="37">
        <f>+QUESTIONNAIRE!A227</f>
        <v>0</v>
      </c>
      <c r="B227" s="131">
        <f>+QUESTIONNAIRE!B227</f>
        <v>0</v>
      </c>
      <c r="C227" s="142">
        <f>+QUESTIONNAIRE!C227</f>
        <v>0</v>
      </c>
      <c r="D227" s="483">
        <f>+QUESTIONNAIRE!D227</f>
        <v>0</v>
      </c>
      <c r="E227" s="483">
        <f>+QUESTIONNAIRE!E227</f>
        <v>0</v>
      </c>
      <c r="F227" s="141"/>
      <c r="G227" s="139"/>
      <c r="I227" s="56">
        <f t="shared" si="3"/>
        <v>215</v>
      </c>
      <c r="J227" s="141"/>
      <c r="K227" s="141"/>
      <c r="L227" s="141"/>
      <c r="M227" s="141"/>
    </row>
    <row r="228" spans="1:13" ht="15.95" customHeight="1" outlineLevel="1" x14ac:dyDescent="0.25">
      <c r="A228" s="37">
        <f>+QUESTIONNAIRE!A228</f>
        <v>0</v>
      </c>
      <c r="B228" s="131">
        <f>+QUESTIONNAIRE!B228</f>
        <v>0</v>
      </c>
      <c r="C228" s="142">
        <f>+QUESTIONNAIRE!C228</f>
        <v>0</v>
      </c>
      <c r="D228" s="483" t="str">
        <f>+QUESTIONNAIRE!D228</f>
        <v>Je li procijenjena dostupnost i pravovremenost - "tajming" javnih sredstava (osim sredstava samog javnog partnera) za podršku redovnom plaćanju naknade tijekom cjelokupnog životnog vijeka projekta?</v>
      </c>
      <c r="E228" s="483">
        <f>+QUESTIONNAIRE!E228</f>
        <v>0</v>
      </c>
      <c r="F228" s="67" t="str">
        <f>+HLOOKUP($D$6,$J$13:$S$488,I228,FALSE)</f>
        <v>--Molimo odaberite--</v>
      </c>
      <c r="G228" s="139"/>
      <c r="I228" s="56">
        <f t="shared" si="3"/>
        <v>216</v>
      </c>
      <c r="J228" s="67" t="s">
        <v>70</v>
      </c>
      <c r="K228" s="67" t="s">
        <v>71</v>
      </c>
      <c r="L228" s="67" t="s">
        <v>70</v>
      </c>
      <c r="M228" s="67" t="s">
        <v>71</v>
      </c>
    </row>
    <row r="229" spans="1:13" ht="15.95" customHeight="1" outlineLevel="1" x14ac:dyDescent="0.25">
      <c r="A229" s="37">
        <f>+QUESTIONNAIRE!A229</f>
        <v>0</v>
      </c>
      <c r="B229" s="131">
        <f>+QUESTIONNAIRE!B229</f>
        <v>0</v>
      </c>
      <c r="C229" s="172">
        <f>+QUESTIONNAIRE!C229</f>
        <v>0</v>
      </c>
      <c r="D229" s="483">
        <f>+QUESTIONNAIRE!D229</f>
        <v>0</v>
      </c>
      <c r="E229" s="483">
        <f>+QUESTIONNAIRE!E229</f>
        <v>0</v>
      </c>
      <c r="F229" s="141"/>
      <c r="G229" s="139"/>
      <c r="I229" s="56">
        <f t="shared" si="3"/>
        <v>217</v>
      </c>
      <c r="J229" s="141"/>
      <c r="K229" s="141"/>
      <c r="L229" s="141"/>
      <c r="M229" s="141"/>
    </row>
    <row r="230" spans="1:13" ht="15.95" customHeight="1" outlineLevel="1" x14ac:dyDescent="0.25">
      <c r="A230" s="37">
        <f>+QUESTIONNAIRE!A230</f>
        <v>0</v>
      </c>
      <c r="B230" s="131">
        <f>+QUESTIONNAIRE!B230</f>
        <v>0</v>
      </c>
      <c r="C230" s="172">
        <f>+QUESTIONNAIRE!C230</f>
        <v>0</v>
      </c>
      <c r="D230" s="483" t="str">
        <f>+QUESTIONNAIRE!D230</f>
        <v>Je li raspolaganje postojećom imovinom javnog tijela predviđeno kao potencijalni izvor financiranja?</v>
      </c>
      <c r="E230" s="483">
        <f>+QUESTIONNAIRE!E230</f>
        <v>0</v>
      </c>
      <c r="F230" s="67" t="str">
        <f>+HLOOKUP($D$6,$J$13:$S$488,I230,FALSE)</f>
        <v>--Molimo odaberite--</v>
      </c>
      <c r="G230" s="139"/>
      <c r="I230" s="56">
        <f t="shared" si="3"/>
        <v>218</v>
      </c>
      <c r="J230" s="67" t="s">
        <v>70</v>
      </c>
      <c r="K230" s="67" t="s">
        <v>71</v>
      </c>
      <c r="L230" s="67" t="s">
        <v>70</v>
      </c>
      <c r="M230" s="67" t="s">
        <v>71</v>
      </c>
    </row>
    <row r="231" spans="1:13" ht="15.95" customHeight="1" outlineLevel="1" x14ac:dyDescent="0.25">
      <c r="A231" s="37">
        <f>+QUESTIONNAIRE!A231</f>
        <v>0</v>
      </c>
      <c r="B231" s="131">
        <f>+QUESTIONNAIRE!B231</f>
        <v>0</v>
      </c>
      <c r="C231" s="172">
        <f>+QUESTIONNAIRE!C231</f>
        <v>0</v>
      </c>
      <c r="D231" s="483">
        <f>+QUESTIONNAIRE!D231</f>
        <v>0</v>
      </c>
      <c r="E231" s="483">
        <f>+QUESTIONNAIRE!E231</f>
        <v>0</v>
      </c>
      <c r="F231" s="141"/>
      <c r="G231" s="139"/>
      <c r="I231" s="56">
        <f t="shared" si="3"/>
        <v>219</v>
      </c>
      <c r="J231" s="141"/>
      <c r="K231" s="141"/>
      <c r="L231" s="141"/>
      <c r="M231" s="141"/>
    </row>
    <row r="232" spans="1:13" ht="15.95" customHeight="1" outlineLevel="1" x14ac:dyDescent="0.25">
      <c r="A232" s="37">
        <f>+QUESTIONNAIRE!A232</f>
        <v>0</v>
      </c>
      <c r="B232" s="131">
        <f>+QUESTIONNAIRE!B232</f>
        <v>0</v>
      </c>
      <c r="C232" s="172">
        <f>+QUESTIONNAIRE!C232</f>
        <v>0</v>
      </c>
      <c r="D232" s="483">
        <f>+QUESTIONNAIRE!D232</f>
        <v>0</v>
      </c>
      <c r="E232" s="483" t="str">
        <f>+QUESTIONNAIRE!E232</f>
        <v>Ako DA, je li provedena analiza radi procjene vrijednosti i pravovremenosti - "tajminga" povezanih prihoda?</v>
      </c>
      <c r="F232" s="67" t="str">
        <f>+HLOOKUP($D$6,$J$13:$S$488,I232,FALSE)</f>
        <v>--Molimo odaberite--</v>
      </c>
      <c r="G232" s="139"/>
      <c r="I232" s="56">
        <f t="shared" si="3"/>
        <v>220</v>
      </c>
      <c r="J232" s="67" t="s">
        <v>70</v>
      </c>
      <c r="K232" s="67" t="s">
        <v>71</v>
      </c>
      <c r="L232" s="67" t="s">
        <v>70</v>
      </c>
      <c r="M232" s="67" t="s">
        <v>71</v>
      </c>
    </row>
    <row r="233" spans="1:13" ht="15.95" customHeight="1" outlineLevel="1" x14ac:dyDescent="0.25">
      <c r="A233" s="37">
        <f>+QUESTIONNAIRE!A233</f>
        <v>0</v>
      </c>
      <c r="B233" s="131">
        <f>+QUESTIONNAIRE!B233</f>
        <v>0</v>
      </c>
      <c r="C233" s="172">
        <f>+QUESTIONNAIRE!C233</f>
        <v>0</v>
      </c>
      <c r="D233" s="483">
        <f>+QUESTIONNAIRE!D233</f>
        <v>0</v>
      </c>
      <c r="E233" s="483">
        <f>+QUESTIONNAIRE!E233</f>
        <v>0</v>
      </c>
      <c r="F233" s="141"/>
      <c r="G233" s="139"/>
      <c r="I233" s="56">
        <f t="shared" si="3"/>
        <v>221</v>
      </c>
      <c r="J233" s="141"/>
      <c r="K233" s="141"/>
      <c r="L233" s="141"/>
      <c r="M233" s="141"/>
    </row>
    <row r="234" spans="1:13" ht="15.95" customHeight="1" outlineLevel="1" x14ac:dyDescent="0.25">
      <c r="A234" s="37">
        <f>+QUESTIONNAIRE!A234</f>
        <v>0</v>
      </c>
      <c r="B234" s="131">
        <f>+QUESTIONNAIRE!B234</f>
        <v>0</v>
      </c>
      <c r="C234" s="172">
        <f>+QUESTIONNAIRE!C234</f>
        <v>0</v>
      </c>
      <c r="D234" s="483" t="str">
        <f>+QUESTIONNAIRE!D234</f>
        <v>Je li pripremljen financijski model radi procjene hoće li identificirani izvori financiranja pokriti troškove projekta, kada bude potrebno, za vrijeme cjelokupnog životnog vijeka projekta?</v>
      </c>
      <c r="E234" s="483">
        <f>+QUESTIONNAIRE!E234</f>
        <v>0</v>
      </c>
      <c r="F234" s="67" t="str">
        <f>+HLOOKUP($D$6,$J$13:$S$488,I234,FALSE)</f>
        <v>--Molimo odaberite--</v>
      </c>
      <c r="G234" s="139"/>
      <c r="I234" s="56">
        <f t="shared" si="3"/>
        <v>222</v>
      </c>
      <c r="J234" s="67" t="s">
        <v>70</v>
      </c>
      <c r="K234" s="67" t="s">
        <v>71</v>
      </c>
      <c r="L234" s="67" t="s">
        <v>70</v>
      </c>
      <c r="M234" s="67" t="s">
        <v>71</v>
      </c>
    </row>
    <row r="235" spans="1:13" ht="15.95" customHeight="1" outlineLevel="1" x14ac:dyDescent="0.25">
      <c r="A235" s="37">
        <f>+QUESTIONNAIRE!A235</f>
        <v>0</v>
      </c>
      <c r="B235" s="131">
        <f>+QUESTIONNAIRE!B235</f>
        <v>0</v>
      </c>
      <c r="C235" s="172">
        <f>+QUESTIONNAIRE!C235</f>
        <v>0</v>
      </c>
      <c r="D235" s="483">
        <f>+QUESTIONNAIRE!D235</f>
        <v>0</v>
      </c>
      <c r="E235" s="483">
        <f>+QUESTIONNAIRE!E235</f>
        <v>0</v>
      </c>
      <c r="F235" s="141"/>
      <c r="G235" s="139"/>
      <c r="I235" s="56">
        <f t="shared" si="3"/>
        <v>223</v>
      </c>
      <c r="J235" s="141"/>
      <c r="K235" s="141"/>
      <c r="L235" s="141"/>
      <c r="M235" s="141"/>
    </row>
    <row r="236" spans="1:13" ht="15.95" customHeight="1" outlineLevel="1" x14ac:dyDescent="0.25">
      <c r="A236" s="37">
        <f>+QUESTIONNAIRE!A236</f>
        <v>0</v>
      </c>
      <c r="B236" s="252" t="str">
        <f>+QUESTIONNAIRE!B236</f>
        <v xml:space="preserve">∞ </v>
      </c>
      <c r="C236" s="172">
        <f>+QUESTIONNAIRE!C236</f>
        <v>0</v>
      </c>
      <c r="D236" s="483">
        <f>+QUESTIONNAIRE!D236</f>
        <v>0</v>
      </c>
      <c r="E236" s="483" t="str">
        <f>+QUESTIONNAIRE!E236</f>
        <v>Ako DA, jesu li konzultanti bili uključeni u pripremu financijskog modela? (pogledajte Osnivanje i struktura projektnog tima)</v>
      </c>
      <c r="F236" s="67" t="str">
        <f>+HLOOKUP($D$6,$J$13:$S$488,I236,FALSE)</f>
        <v>--Molimo odaberite--</v>
      </c>
      <c r="G236" s="139"/>
      <c r="I236" s="56">
        <f t="shared" si="3"/>
        <v>224</v>
      </c>
      <c r="J236" s="67" t="s">
        <v>70</v>
      </c>
      <c r="K236" s="67" t="s">
        <v>71</v>
      </c>
      <c r="L236" s="67" t="s">
        <v>70</v>
      </c>
      <c r="M236" s="67" t="s">
        <v>71</v>
      </c>
    </row>
    <row r="237" spans="1:13" ht="15.95" customHeight="1" outlineLevel="1" x14ac:dyDescent="0.25">
      <c r="A237" s="37">
        <f>+QUESTIONNAIRE!A237</f>
        <v>0</v>
      </c>
      <c r="B237" s="252">
        <f>+QUESTIONNAIRE!B237</f>
        <v>0</v>
      </c>
      <c r="C237" s="172">
        <f>+QUESTIONNAIRE!C237</f>
        <v>0</v>
      </c>
      <c r="D237" s="483">
        <f>+QUESTIONNAIRE!D237</f>
        <v>0</v>
      </c>
      <c r="E237" s="483">
        <f>+QUESTIONNAIRE!E237</f>
        <v>0</v>
      </c>
      <c r="F237" s="141"/>
      <c r="G237" s="139"/>
      <c r="I237" s="56">
        <f t="shared" si="3"/>
        <v>225</v>
      </c>
      <c r="J237" s="141"/>
      <c r="K237" s="141"/>
      <c r="L237" s="141"/>
      <c r="M237" s="141"/>
    </row>
    <row r="238" spans="1:13" ht="15.95" customHeight="1" outlineLevel="1" x14ac:dyDescent="0.25">
      <c r="A238" s="37">
        <f>+QUESTIONNAIRE!A238</f>
        <v>0</v>
      </c>
      <c r="B238" s="131">
        <f>+QUESTIONNAIRE!B238</f>
        <v>0</v>
      </c>
      <c r="C238" s="172">
        <f>+QUESTIONNAIRE!C238</f>
        <v>0</v>
      </c>
      <c r="D238" s="483" t="str">
        <f>+QUESTIONNAIRE!D238</f>
        <v>Je li provedena analiza osjetljivosti radi testiranja opstojnosti (robustnosti) priuštivosti projekta?</v>
      </c>
      <c r="E238" s="483">
        <f>+QUESTIONNAIRE!E238</f>
        <v>0</v>
      </c>
      <c r="F238" s="67" t="str">
        <f>+HLOOKUP($D$6,$J$13:$S$488,I238,FALSE)</f>
        <v>--Molimo odaberite--</v>
      </c>
      <c r="G238" s="139"/>
      <c r="I238" s="56">
        <f t="shared" si="3"/>
        <v>226</v>
      </c>
      <c r="J238" s="67" t="s">
        <v>70</v>
      </c>
      <c r="K238" s="67" t="s">
        <v>71</v>
      </c>
      <c r="L238" s="67" t="s">
        <v>70</v>
      </c>
      <c r="M238" s="67" t="s">
        <v>71</v>
      </c>
    </row>
    <row r="239" spans="1:13" ht="15.95" customHeight="1" outlineLevel="1" x14ac:dyDescent="0.25">
      <c r="A239" s="37">
        <f>+QUESTIONNAIRE!A239</f>
        <v>0</v>
      </c>
      <c r="B239" s="131">
        <f>+QUESTIONNAIRE!B239</f>
        <v>0</v>
      </c>
      <c r="C239" s="172">
        <f>+QUESTIONNAIRE!C239</f>
        <v>0</v>
      </c>
      <c r="D239" s="483">
        <f>+QUESTIONNAIRE!D239</f>
        <v>0</v>
      </c>
      <c r="E239" s="483">
        <f>+QUESTIONNAIRE!E239</f>
        <v>0</v>
      </c>
      <c r="F239" s="141"/>
      <c r="G239" s="139"/>
      <c r="I239" s="56">
        <f t="shared" si="3"/>
        <v>227</v>
      </c>
      <c r="J239" s="141"/>
      <c r="K239" s="141"/>
      <c r="L239" s="141"/>
      <c r="M239" s="141"/>
    </row>
    <row r="240" spans="1:13" ht="15.95" customHeight="1" outlineLevel="1" x14ac:dyDescent="0.25">
      <c r="A240" s="37">
        <f>+QUESTIONNAIRE!A240</f>
        <v>0</v>
      </c>
      <c r="B240" s="131">
        <f>+QUESTIONNAIRE!B240</f>
        <v>0</v>
      </c>
      <c r="C240" s="172">
        <f>+QUESTIONNAIRE!C240</f>
        <v>0</v>
      </c>
      <c r="D240" s="483" t="str">
        <f>+QUESTIONNAIRE!D240</f>
        <v>Je li analiza priuštivosti uzela u obzir skrivene (potencijalne) obveze plaćanja javnog tijela (npr. garanciju prihoda)?</v>
      </c>
      <c r="E240" s="483">
        <f>+QUESTIONNAIRE!E240</f>
        <v>0</v>
      </c>
      <c r="F240" s="67" t="str">
        <f>+HLOOKUP($D$6,$J$13:$S$488,I240,FALSE)</f>
        <v>--Molimo odaberite--</v>
      </c>
      <c r="G240" s="139"/>
      <c r="I240" s="56">
        <f t="shared" si="3"/>
        <v>228</v>
      </c>
      <c r="J240" s="67" t="s">
        <v>70</v>
      </c>
      <c r="K240" s="67" t="s">
        <v>71</v>
      </c>
      <c r="L240" s="67" t="s">
        <v>70</v>
      </c>
      <c r="M240" s="67" t="s">
        <v>71</v>
      </c>
    </row>
    <row r="241" spans="1:13" ht="15.95" customHeight="1" outlineLevel="1" x14ac:dyDescent="0.25">
      <c r="A241" s="37">
        <f>+QUESTIONNAIRE!A241</f>
        <v>0</v>
      </c>
      <c r="B241" s="143">
        <f>+QUESTIONNAIRE!B241</f>
        <v>0</v>
      </c>
      <c r="C241" s="145">
        <f>+QUESTIONNAIRE!C241</f>
        <v>0</v>
      </c>
      <c r="D241" s="145">
        <f>+QUESTIONNAIRE!D241</f>
        <v>0</v>
      </c>
      <c r="E241" s="145">
        <f>+QUESTIONNAIRE!E241</f>
        <v>0</v>
      </c>
      <c r="F241" s="146"/>
      <c r="G241" s="147"/>
      <c r="I241" s="56">
        <f t="shared" si="3"/>
        <v>229</v>
      </c>
      <c r="J241" s="146"/>
      <c r="K241" s="146"/>
      <c r="L241" s="146"/>
      <c r="M241" s="146"/>
    </row>
    <row r="242" spans="1:13" ht="15.95" customHeight="1" outlineLevel="1" x14ac:dyDescent="0.25">
      <c r="A242" s="37">
        <f>+QUESTIONNAIRE!A242</f>
        <v>0</v>
      </c>
      <c r="B242" s="37">
        <f>+QUESTIONNAIRE!B242</f>
        <v>0</v>
      </c>
      <c r="C242" s="113">
        <f>+QUESTIONNAIRE!C242</f>
        <v>0</v>
      </c>
      <c r="D242" s="113">
        <f>+QUESTIONNAIRE!D242</f>
        <v>0</v>
      </c>
      <c r="E242" s="113">
        <f>+QUESTIONNAIRE!E242</f>
        <v>0</v>
      </c>
      <c r="F242" s="99"/>
      <c r="G242" s="20"/>
      <c r="I242" s="56">
        <f t="shared" si="3"/>
        <v>230</v>
      </c>
      <c r="J242" s="99"/>
      <c r="K242" s="99"/>
      <c r="L242" s="99"/>
      <c r="M242" s="99"/>
    </row>
    <row r="243" spans="1:13" ht="15.95" customHeight="1" outlineLevel="1" x14ac:dyDescent="0.25">
      <c r="A243" s="37">
        <f>+QUESTIONNAIRE!A243</f>
        <v>0</v>
      </c>
      <c r="B243" s="78" t="str">
        <f>+QUESTIONNAIRE!B243</f>
        <v>Razvoj analize rizika</v>
      </c>
      <c r="C243" s="113">
        <f>+QUESTIONNAIRE!C243</f>
        <v>0</v>
      </c>
      <c r="D243" s="113">
        <f>+QUESTIONNAIRE!D243</f>
        <v>0</v>
      </c>
      <c r="E243" s="113">
        <f>+QUESTIONNAIRE!E243</f>
        <v>0</v>
      </c>
      <c r="F243" s="99"/>
      <c r="G243" s="93"/>
      <c r="I243" s="56">
        <f t="shared" si="3"/>
        <v>231</v>
      </c>
      <c r="J243" s="99"/>
      <c r="K243" s="99"/>
      <c r="L243" s="99"/>
      <c r="M243" s="99"/>
    </row>
    <row r="244" spans="1:13" ht="15.95" customHeight="1" outlineLevel="1" x14ac:dyDescent="0.25">
      <c r="A244" s="37">
        <f>+QUESTIONNAIRE!A244</f>
        <v>0</v>
      </c>
      <c r="B244" s="37">
        <f>+QUESTIONNAIRE!B244</f>
        <v>0</v>
      </c>
      <c r="C244" s="113">
        <f>+QUESTIONNAIRE!C244</f>
        <v>0</v>
      </c>
      <c r="D244" s="114">
        <f>+QUESTIONNAIRE!D244</f>
        <v>0</v>
      </c>
      <c r="E244" s="114">
        <f>+QUESTIONNAIRE!E244</f>
        <v>0</v>
      </c>
      <c r="F244" s="99"/>
      <c r="G244" s="65"/>
      <c r="I244" s="56">
        <f t="shared" si="3"/>
        <v>232</v>
      </c>
      <c r="J244" s="99"/>
      <c r="K244" s="99"/>
      <c r="L244" s="99"/>
      <c r="M244" s="99"/>
    </row>
    <row r="245" spans="1:13" ht="15.95" customHeight="1" outlineLevel="1" x14ac:dyDescent="0.25">
      <c r="A245" s="37">
        <f>+QUESTIONNAIRE!A245</f>
        <v>0</v>
      </c>
      <c r="B245" s="125">
        <f>+QUESTIONNAIRE!B245</f>
        <v>0</v>
      </c>
      <c r="C245" s="319">
        <f>+QUESTIONNAIRE!C245</f>
        <v>0</v>
      </c>
      <c r="D245" s="127">
        <f>+QUESTIONNAIRE!D245</f>
        <v>0</v>
      </c>
      <c r="E245" s="127">
        <f>+QUESTIONNAIRE!E245</f>
        <v>0</v>
      </c>
      <c r="F245" s="129"/>
      <c r="G245" s="130"/>
      <c r="I245" s="56">
        <f t="shared" si="3"/>
        <v>233</v>
      </c>
      <c r="J245" s="129"/>
      <c r="K245" s="129"/>
      <c r="L245" s="129"/>
      <c r="M245" s="129"/>
    </row>
    <row r="246" spans="1:13" ht="15.95" customHeight="1" outlineLevel="1" x14ac:dyDescent="0.25">
      <c r="A246" s="37">
        <f>+QUESTIONNAIRE!A246</f>
        <v>0</v>
      </c>
      <c r="B246" s="131">
        <f>+QUESTIONNAIRE!B246</f>
        <v>0</v>
      </c>
      <c r="C246" s="320">
        <f>+QUESTIONNAIRE!C246</f>
        <v>0</v>
      </c>
      <c r="D246" s="150">
        <f>+QUESTIONNAIRE!D246</f>
        <v>0</v>
      </c>
      <c r="E246" s="150">
        <f>+QUESTIONNAIRE!E246</f>
        <v>0</v>
      </c>
      <c r="F246" s="260"/>
      <c r="G246" s="136"/>
      <c r="I246" s="56">
        <f t="shared" si="3"/>
        <v>234</v>
      </c>
      <c r="J246" s="260"/>
      <c r="K246" s="260"/>
      <c r="L246" s="260"/>
      <c r="M246" s="260"/>
    </row>
    <row r="247" spans="1:13" ht="15.95" customHeight="1" outlineLevel="1" x14ac:dyDescent="0.25">
      <c r="A247" s="37">
        <f>+QUESTIONNAIRE!A247</f>
        <v>0</v>
      </c>
      <c r="B247" s="131">
        <f>+QUESTIONNAIRE!B247</f>
        <v>0</v>
      </c>
      <c r="C247" s="482" t="str">
        <f>+QUESTIONNAIRE!C247</f>
        <v>Jesu li identificirani rizici povezani s projektom?</v>
      </c>
      <c r="D247" s="482">
        <f>+QUESTIONNAIRE!D247</f>
        <v>0</v>
      </c>
      <c r="E247" s="482">
        <f>+QUESTIONNAIRE!E247</f>
        <v>0</v>
      </c>
      <c r="F247" s="272" t="str">
        <f>+HLOOKUP($D$6,$J$13:$S$488,I247,FALSE)</f>
        <v>--Molimo odaberite--</v>
      </c>
      <c r="G247" s="136"/>
      <c r="I247" s="56">
        <f t="shared" si="3"/>
        <v>235</v>
      </c>
      <c r="J247" s="272" t="s">
        <v>70</v>
      </c>
      <c r="K247" s="272" t="s">
        <v>71</v>
      </c>
      <c r="L247" s="272" t="s">
        <v>70</v>
      </c>
      <c r="M247" s="272" t="s">
        <v>71</v>
      </c>
    </row>
    <row r="248" spans="1:13" ht="15.95" customHeight="1" outlineLevel="1" x14ac:dyDescent="0.25">
      <c r="A248" s="37">
        <f>+QUESTIONNAIRE!A248</f>
        <v>0</v>
      </c>
      <c r="B248" s="131">
        <f>+QUESTIONNAIRE!B248</f>
        <v>0</v>
      </c>
      <c r="C248" s="137" t="str">
        <f>+QUESTIONNAIRE!C248</f>
        <v>Ako DA:</v>
      </c>
      <c r="D248" s="138">
        <f>+QUESTIONNAIRE!D248</f>
        <v>0</v>
      </c>
      <c r="E248" s="138">
        <f>+QUESTIONNAIRE!E248</f>
        <v>0</v>
      </c>
      <c r="F248" s="297"/>
      <c r="G248" s="136"/>
      <c r="I248" s="56">
        <f t="shared" si="3"/>
        <v>236</v>
      </c>
      <c r="J248" s="297"/>
      <c r="K248" s="297"/>
      <c r="L248" s="297"/>
      <c r="M248" s="297"/>
    </row>
    <row r="249" spans="1:13" ht="15.95" customHeight="1" outlineLevel="1" x14ac:dyDescent="0.25">
      <c r="A249" s="37">
        <f>+QUESTIONNAIRE!A249</f>
        <v>0</v>
      </c>
      <c r="B249" s="131">
        <f>+QUESTIONNAIRE!B249</f>
        <v>0</v>
      </c>
      <c r="C249" s="137">
        <f>+QUESTIONNAIRE!C249</f>
        <v>0</v>
      </c>
      <c r="D249" s="483" t="str">
        <f>+QUESTIONNAIRE!D249</f>
        <v>Da li analiza pokriva sve faze projekta i sve grupe rizika (npr. pravni, tehnički, financijski, rizici okoliša)?</v>
      </c>
      <c r="E249" s="483">
        <f>+QUESTIONNAIRE!E249</f>
        <v>0</v>
      </c>
      <c r="F249" s="67" t="str">
        <f>+HLOOKUP($D$6,$J$13:$S$488,I249,FALSE)</f>
        <v>--Molimo odaberite--</v>
      </c>
      <c r="G249" s="139"/>
      <c r="I249" s="56">
        <f t="shared" si="3"/>
        <v>237</v>
      </c>
      <c r="J249" s="67" t="s">
        <v>70</v>
      </c>
      <c r="K249" s="67" t="s">
        <v>71</v>
      </c>
      <c r="L249" s="67" t="s">
        <v>70</v>
      </c>
      <c r="M249" s="67" t="s">
        <v>71</v>
      </c>
    </row>
    <row r="250" spans="1:13" ht="15.95" customHeight="1" outlineLevel="1" x14ac:dyDescent="0.25">
      <c r="A250" s="37">
        <f>+QUESTIONNAIRE!A250</f>
        <v>0</v>
      </c>
      <c r="B250" s="131">
        <f>+QUESTIONNAIRE!B250</f>
        <v>0</v>
      </c>
      <c r="C250" s="137">
        <f>+QUESTIONNAIRE!C250</f>
        <v>0</v>
      </c>
      <c r="D250" s="483">
        <f>+QUESTIONNAIRE!D250</f>
        <v>0</v>
      </c>
      <c r="E250" s="483">
        <f>+QUESTIONNAIRE!E250</f>
        <v>0</v>
      </c>
      <c r="F250" s="297"/>
      <c r="G250" s="139"/>
      <c r="I250" s="56">
        <f t="shared" si="3"/>
        <v>238</v>
      </c>
      <c r="J250" s="297"/>
      <c r="K250" s="297"/>
      <c r="L250" s="297"/>
      <c r="M250" s="297"/>
    </row>
    <row r="251" spans="1:13" ht="15.95" customHeight="1" outlineLevel="1" x14ac:dyDescent="0.25">
      <c r="A251" s="37">
        <f>+QUESTIONNAIRE!A251</f>
        <v>0</v>
      </c>
      <c r="B251" s="131">
        <f>+QUESTIONNAIRE!B251</f>
        <v>0</v>
      </c>
      <c r="C251" s="137">
        <f>+QUESTIONNAIRE!C251</f>
        <v>0</v>
      </c>
      <c r="D251" s="483" t="str">
        <f>+QUESTIONNAIRE!D251</f>
        <v>Da li analiza pokriva rizike povezane s obvezama javnog sektora i njegovom sposobnošću da realizira projekt?</v>
      </c>
      <c r="E251" s="483">
        <f>+QUESTIONNAIRE!E251</f>
        <v>0</v>
      </c>
      <c r="F251" s="67" t="str">
        <f>+HLOOKUP($D$6,$J$13:$S$488,I251,FALSE)</f>
        <v>--Molimo odaberite--</v>
      </c>
      <c r="G251" s="139"/>
      <c r="I251" s="56">
        <f t="shared" si="3"/>
        <v>239</v>
      </c>
      <c r="J251" s="67" t="s">
        <v>70</v>
      </c>
      <c r="K251" s="67" t="s">
        <v>71</v>
      </c>
      <c r="L251" s="67" t="s">
        <v>70</v>
      </c>
      <c r="M251" s="67" t="s">
        <v>71</v>
      </c>
    </row>
    <row r="252" spans="1:13" ht="15.95" customHeight="1" outlineLevel="1" x14ac:dyDescent="0.25">
      <c r="A252" s="37">
        <f>+QUESTIONNAIRE!A252</f>
        <v>0</v>
      </c>
      <c r="B252" s="131">
        <f>+QUESTIONNAIRE!B252</f>
        <v>0</v>
      </c>
      <c r="C252" s="137">
        <f>+QUESTIONNAIRE!C252</f>
        <v>0</v>
      </c>
      <c r="D252" s="483">
        <f>+QUESTIONNAIRE!D252</f>
        <v>0</v>
      </c>
      <c r="E252" s="483">
        <f>+QUESTIONNAIRE!E252</f>
        <v>0</v>
      </c>
      <c r="F252" s="297"/>
      <c r="G252" s="136"/>
      <c r="I252" s="56">
        <f t="shared" si="3"/>
        <v>240</v>
      </c>
      <c r="J252" s="297"/>
      <c r="K252" s="297"/>
      <c r="L252" s="297"/>
      <c r="M252" s="297"/>
    </row>
    <row r="253" spans="1:13" ht="15.95" customHeight="1" outlineLevel="1" x14ac:dyDescent="0.25">
      <c r="A253" s="37">
        <f>+QUESTIONNAIRE!A253</f>
        <v>0</v>
      </c>
      <c r="B253" s="131">
        <f>+QUESTIONNAIRE!B253</f>
        <v>0</v>
      </c>
      <c r="C253" s="137">
        <f>+QUESTIONNAIRE!C253</f>
        <v>0</v>
      </c>
      <c r="D253" s="483" t="str">
        <f>+QUESTIONNAIRE!D253</f>
        <v>Da li je pripremljena detaljna matrica rizika da se zabilježe ti rizici?</v>
      </c>
      <c r="E253" s="483">
        <f>+QUESTIONNAIRE!E253</f>
        <v>0</v>
      </c>
      <c r="F253" s="67" t="str">
        <f>+HLOOKUP($D$6,$J$13:$S$488,I253,FALSE)</f>
        <v>--Molimo odaberite--</v>
      </c>
      <c r="G253" s="139"/>
      <c r="I253" s="56">
        <f t="shared" si="3"/>
        <v>241</v>
      </c>
      <c r="J253" s="67" t="s">
        <v>70</v>
      </c>
      <c r="K253" s="67" t="s">
        <v>71</v>
      </c>
      <c r="L253" s="67" t="s">
        <v>70</v>
      </c>
      <c r="M253" s="67" t="s">
        <v>71</v>
      </c>
    </row>
    <row r="254" spans="1:13" ht="15.95" customHeight="1" outlineLevel="1" x14ac:dyDescent="0.25">
      <c r="A254" s="37">
        <f>+QUESTIONNAIRE!A254</f>
        <v>0</v>
      </c>
      <c r="B254" s="131">
        <f>+QUESTIONNAIRE!B254</f>
        <v>0</v>
      </c>
      <c r="C254" s="137">
        <f>+QUESTIONNAIRE!C254</f>
        <v>0</v>
      </c>
      <c r="D254" s="483">
        <f>+QUESTIONNAIRE!D254</f>
        <v>0</v>
      </c>
      <c r="E254" s="483">
        <f>+QUESTIONNAIRE!E254</f>
        <v>0</v>
      </c>
      <c r="F254" s="297"/>
      <c r="G254" s="139"/>
      <c r="I254" s="56">
        <f t="shared" si="3"/>
        <v>242</v>
      </c>
      <c r="J254" s="297"/>
      <c r="K254" s="297"/>
      <c r="L254" s="297"/>
      <c r="M254" s="297"/>
    </row>
    <row r="255" spans="1:13" ht="15.95" customHeight="1" outlineLevel="1" x14ac:dyDescent="0.25">
      <c r="A255" s="37">
        <f>+QUESTIONNAIRE!A255</f>
        <v>0</v>
      </c>
      <c r="B255" s="131">
        <f>+QUESTIONNAIRE!B255</f>
        <v>0</v>
      </c>
      <c r="C255" s="137">
        <f>+QUESTIONNAIRE!C255</f>
        <v>0</v>
      </c>
      <c r="D255" s="483" t="str">
        <f>+QUESTIONNAIRE!D255</f>
        <v>Jesu li rizici podijeljeni u odgovarajuće podrizike da bi se osiguralo potpuno i jasno razumijevanje opsega svakog rizika?</v>
      </c>
      <c r="E255" s="483">
        <f>+QUESTIONNAIRE!E255</f>
        <v>0</v>
      </c>
      <c r="F255" s="67" t="str">
        <f>+HLOOKUP($D$6,$J$13:$S$488,I255,FALSE)</f>
        <v>--Molimo odaberite--</v>
      </c>
      <c r="G255" s="139"/>
      <c r="I255" s="56">
        <f t="shared" si="3"/>
        <v>243</v>
      </c>
      <c r="J255" s="67" t="s">
        <v>70</v>
      </c>
      <c r="K255" s="67" t="s">
        <v>71</v>
      </c>
      <c r="L255" s="67" t="s">
        <v>70</v>
      </c>
      <c r="M255" s="67" t="s">
        <v>71</v>
      </c>
    </row>
    <row r="256" spans="1:13" ht="15.95" customHeight="1" outlineLevel="1" x14ac:dyDescent="0.25">
      <c r="A256" s="37">
        <f>+QUESTIONNAIRE!A256</f>
        <v>0</v>
      </c>
      <c r="B256" s="131">
        <f>+QUESTIONNAIRE!B256</f>
        <v>0</v>
      </c>
      <c r="C256" s="137">
        <f>+QUESTIONNAIRE!C256</f>
        <v>0</v>
      </c>
      <c r="D256" s="140">
        <f>+QUESTIONNAIRE!D256</f>
        <v>0</v>
      </c>
      <c r="E256" s="140">
        <f>+QUESTIONNAIRE!E256</f>
        <v>0</v>
      </c>
      <c r="F256" s="297"/>
      <c r="G256" s="136"/>
      <c r="I256" s="56">
        <f t="shared" si="3"/>
        <v>244</v>
      </c>
      <c r="J256" s="297"/>
      <c r="K256" s="297"/>
      <c r="L256" s="297"/>
      <c r="M256" s="297"/>
    </row>
    <row r="257" spans="1:13" ht="15.95" customHeight="1" outlineLevel="1" x14ac:dyDescent="0.25">
      <c r="A257" s="37">
        <f>+QUESTIONNAIRE!A257</f>
        <v>0</v>
      </c>
      <c r="B257" s="131">
        <f>+QUESTIONNAIRE!B257</f>
        <v>0</v>
      </c>
      <c r="C257" s="482" t="str">
        <f>+QUESTIONNAIRE!C257</f>
        <v>Je li provedena procjena rizika?</v>
      </c>
      <c r="D257" s="482">
        <f>+QUESTIONNAIRE!D257</f>
        <v>0</v>
      </c>
      <c r="E257" s="482">
        <f>+QUESTIONNAIRE!E257</f>
        <v>0</v>
      </c>
      <c r="F257" s="272" t="str">
        <f>+HLOOKUP($D$6,$J$13:$S$488,I257,FALSE)</f>
        <v>--Molimo odaberite--</v>
      </c>
      <c r="G257" s="136"/>
      <c r="I257" s="56">
        <f t="shared" si="3"/>
        <v>245</v>
      </c>
      <c r="J257" s="272" t="s">
        <v>70</v>
      </c>
      <c r="K257" s="272" t="s">
        <v>71</v>
      </c>
      <c r="L257" s="272" t="s">
        <v>70</v>
      </c>
      <c r="M257" s="272" t="s">
        <v>71</v>
      </c>
    </row>
    <row r="258" spans="1:13" ht="15.95" customHeight="1" outlineLevel="1" x14ac:dyDescent="0.25">
      <c r="A258" s="37">
        <f>+QUESTIONNAIRE!A258</f>
        <v>0</v>
      </c>
      <c r="B258" s="131">
        <f>+QUESTIONNAIRE!B258</f>
        <v>0</v>
      </c>
      <c r="C258" s="137" t="str">
        <f>+QUESTIONNAIRE!C258</f>
        <v>Ako DA:</v>
      </c>
      <c r="D258" s="138">
        <f>+QUESTIONNAIRE!D258</f>
        <v>0</v>
      </c>
      <c r="E258" s="138">
        <f>+QUESTIONNAIRE!E258</f>
        <v>0</v>
      </c>
      <c r="F258" s="297"/>
      <c r="G258" s="136"/>
      <c r="I258" s="56">
        <f t="shared" si="3"/>
        <v>246</v>
      </c>
      <c r="J258" s="297"/>
      <c r="K258" s="297"/>
      <c r="L258" s="297"/>
      <c r="M258" s="297"/>
    </row>
    <row r="259" spans="1:13" ht="15.95" customHeight="1" outlineLevel="1" x14ac:dyDescent="0.25">
      <c r="A259" s="37">
        <f>+QUESTIONNAIRE!A259</f>
        <v>0</v>
      </c>
      <c r="B259" s="131">
        <f>+QUESTIONNAIRE!B259</f>
        <v>0</v>
      </c>
      <c r="C259" s="137">
        <f>+QUESTIONNAIRE!C259</f>
        <v>0</v>
      </c>
      <c r="D259" s="483" t="str">
        <f>+QUESTIONNAIRE!D259</f>
        <v>Je li procijenjena vjerojatnost svakog rizika?</v>
      </c>
      <c r="E259" s="483">
        <f>+QUESTIONNAIRE!E259</f>
        <v>0</v>
      </c>
      <c r="F259" s="67" t="str">
        <f>+HLOOKUP($D$6,$J$13:$S$488,I259,FALSE)</f>
        <v>--Molimo odaberite--</v>
      </c>
      <c r="G259" s="139"/>
      <c r="I259" s="56">
        <f t="shared" si="3"/>
        <v>247</v>
      </c>
      <c r="J259" s="67" t="s">
        <v>70</v>
      </c>
      <c r="K259" s="67" t="s">
        <v>71</v>
      </c>
      <c r="L259" s="67" t="s">
        <v>70</v>
      </c>
      <c r="M259" s="67" t="s">
        <v>71</v>
      </c>
    </row>
    <row r="260" spans="1:13" ht="15.95" customHeight="1" outlineLevel="1" x14ac:dyDescent="0.25">
      <c r="A260" s="37">
        <f>+QUESTIONNAIRE!A260</f>
        <v>0</v>
      </c>
      <c r="B260" s="131">
        <f>+QUESTIONNAIRE!B260</f>
        <v>0</v>
      </c>
      <c r="C260" s="137">
        <f>+QUESTIONNAIRE!C260</f>
        <v>0</v>
      </c>
      <c r="D260" s="483">
        <f>+QUESTIONNAIRE!D260</f>
        <v>0</v>
      </c>
      <c r="E260" s="483">
        <f>+QUESTIONNAIRE!E260</f>
        <v>0</v>
      </c>
      <c r="F260" s="297"/>
      <c r="G260" s="136"/>
      <c r="I260" s="56">
        <f t="shared" si="3"/>
        <v>248</v>
      </c>
      <c r="J260" s="297"/>
      <c r="K260" s="297"/>
      <c r="L260" s="297"/>
      <c r="M260" s="297"/>
    </row>
    <row r="261" spans="1:13" ht="15.95" customHeight="1" outlineLevel="1" x14ac:dyDescent="0.25">
      <c r="A261" s="37">
        <f>+QUESTIONNAIRE!A261</f>
        <v>0</v>
      </c>
      <c r="B261" s="131">
        <f>+QUESTIONNAIRE!B261</f>
        <v>0</v>
      </c>
      <c r="C261" s="137">
        <f>+QUESTIONNAIRE!C261</f>
        <v>0</v>
      </c>
      <c r="D261" s="483" t="str">
        <f>+QUESTIONNAIRE!D261</f>
        <v>Je li utjecaj rizika procijenjen u smislu troškova i vremena?</v>
      </c>
      <c r="E261" s="483">
        <f>+QUESTIONNAIRE!E261</f>
        <v>0</v>
      </c>
      <c r="F261" s="67" t="str">
        <f>+HLOOKUP($D$6,$J$13:$S$488,I261,FALSE)</f>
        <v>--Molimo odaberite--</v>
      </c>
      <c r="G261" s="139"/>
      <c r="I261" s="56">
        <f t="shared" si="3"/>
        <v>249</v>
      </c>
      <c r="J261" s="67" t="s">
        <v>70</v>
      </c>
      <c r="K261" s="67" t="s">
        <v>71</v>
      </c>
      <c r="L261" s="67" t="s">
        <v>70</v>
      </c>
      <c r="M261" s="67" t="s">
        <v>71</v>
      </c>
    </row>
    <row r="262" spans="1:13" ht="15.95" customHeight="1" outlineLevel="1" x14ac:dyDescent="0.25">
      <c r="A262" s="37">
        <f>+QUESTIONNAIRE!A262</f>
        <v>0</v>
      </c>
      <c r="B262" s="131">
        <f>+QUESTIONNAIRE!B262</f>
        <v>0</v>
      </c>
      <c r="C262" s="137">
        <f>+QUESTIONNAIRE!C262</f>
        <v>0</v>
      </c>
      <c r="D262" s="140">
        <f>+QUESTIONNAIRE!D262</f>
        <v>0</v>
      </c>
      <c r="E262" s="138">
        <f>+QUESTIONNAIRE!E262</f>
        <v>0</v>
      </c>
      <c r="F262" s="297"/>
      <c r="G262" s="136"/>
      <c r="I262" s="56">
        <f t="shared" si="3"/>
        <v>250</v>
      </c>
      <c r="J262" s="297"/>
      <c r="K262" s="297"/>
      <c r="L262" s="297"/>
      <c r="M262" s="297"/>
    </row>
    <row r="263" spans="1:13" ht="15.95" customHeight="1" outlineLevel="1" x14ac:dyDescent="0.25">
      <c r="A263" s="37">
        <f>+QUESTIONNAIRE!A263</f>
        <v>0</v>
      </c>
      <c r="B263" s="131">
        <f>+QUESTIONNAIRE!B263</f>
        <v>0</v>
      </c>
      <c r="C263" s="482" t="str">
        <f>+QUESTIONNAIRE!C263</f>
        <v>Je li provedena preliminarna alokacija/podjela rizika na temelju alokacije svakog rizika na stranku koja je sposobna najbolje upravljati rizikom (javnog ili privatnog partnera)?</v>
      </c>
      <c r="D263" s="482">
        <f>+QUESTIONNAIRE!D263</f>
        <v>0</v>
      </c>
      <c r="E263" s="482">
        <f>+QUESTIONNAIRE!E263</f>
        <v>0</v>
      </c>
      <c r="F263" s="272" t="str">
        <f>+HLOOKUP($D$6,$J$13:$S$488,I263,FALSE)</f>
        <v>--Molimo odaberite--</v>
      </c>
      <c r="G263" s="136"/>
      <c r="I263" s="56">
        <f t="shared" si="3"/>
        <v>251</v>
      </c>
      <c r="J263" s="272" t="s">
        <v>70</v>
      </c>
      <c r="K263" s="272" t="s">
        <v>71</v>
      </c>
      <c r="L263" s="272" t="s">
        <v>70</v>
      </c>
      <c r="M263" s="272" t="s">
        <v>71</v>
      </c>
    </row>
    <row r="264" spans="1:13" ht="15.95" customHeight="1" outlineLevel="1" x14ac:dyDescent="0.25">
      <c r="A264" s="37">
        <f>+QUESTIONNAIRE!A264</f>
        <v>0</v>
      </c>
      <c r="B264" s="131">
        <f>+QUESTIONNAIRE!B264</f>
        <v>0</v>
      </c>
      <c r="C264" s="482">
        <f>+QUESTIONNAIRE!C264</f>
        <v>0</v>
      </c>
      <c r="D264" s="482">
        <f>+QUESTIONNAIRE!D264</f>
        <v>0</v>
      </c>
      <c r="E264" s="482">
        <f>+QUESTIONNAIRE!E264</f>
        <v>0</v>
      </c>
      <c r="F264" s="297"/>
      <c r="G264" s="136"/>
      <c r="I264" s="56">
        <f t="shared" si="3"/>
        <v>252</v>
      </c>
      <c r="J264" s="297"/>
      <c r="K264" s="297"/>
      <c r="L264" s="297"/>
      <c r="M264" s="297"/>
    </row>
    <row r="265" spans="1:13" ht="15.95" customHeight="1" outlineLevel="1" x14ac:dyDescent="0.25">
      <c r="A265" s="37">
        <f>+QUESTIONNAIRE!A265</f>
        <v>0</v>
      </c>
      <c r="B265" s="131">
        <f>+QUESTIONNAIRE!B265</f>
        <v>0</v>
      </c>
      <c r="C265" s="482" t="str">
        <f>+QUESTIONNAIRE!C265</f>
        <v>Jesu li mjere za ublažavanje bilo kojeg rizika projekta procijenjene i uključene u projektni plan te tehničke karakteristike i ugovorne odredbe projekta?</v>
      </c>
      <c r="D265" s="482">
        <f>+QUESTIONNAIRE!D265</f>
        <v>0</v>
      </c>
      <c r="E265" s="482">
        <f>+QUESTIONNAIRE!E265</f>
        <v>0</v>
      </c>
      <c r="F265" s="272" t="str">
        <f>+HLOOKUP($D$6,$J$13:$S$488,I265,FALSE)</f>
        <v>--Molimo odaberite--</v>
      </c>
      <c r="G265" s="136"/>
      <c r="I265" s="56">
        <f t="shared" si="3"/>
        <v>253</v>
      </c>
      <c r="J265" s="272" t="s">
        <v>70</v>
      </c>
      <c r="K265" s="272" t="s">
        <v>71</v>
      </c>
      <c r="L265" s="272" t="s">
        <v>70</v>
      </c>
      <c r="M265" s="272" t="s">
        <v>71</v>
      </c>
    </row>
    <row r="266" spans="1:13" ht="15.95" customHeight="1" outlineLevel="1" x14ac:dyDescent="0.25">
      <c r="A266" s="37">
        <f>+QUESTIONNAIRE!A266</f>
        <v>0</v>
      </c>
      <c r="B266" s="131">
        <f>+QUESTIONNAIRE!B266</f>
        <v>0</v>
      </c>
      <c r="C266" s="482">
        <f>+QUESTIONNAIRE!C266</f>
        <v>0</v>
      </c>
      <c r="D266" s="482">
        <f>+QUESTIONNAIRE!D266</f>
        <v>0</v>
      </c>
      <c r="E266" s="482">
        <f>+QUESTIONNAIRE!E266</f>
        <v>0</v>
      </c>
      <c r="F266" s="297"/>
      <c r="G266" s="136"/>
      <c r="I266" s="56">
        <f t="shared" si="3"/>
        <v>254</v>
      </c>
      <c r="J266" s="297"/>
      <c r="K266" s="297"/>
      <c r="L266" s="297"/>
      <c r="M266" s="297"/>
    </row>
    <row r="267" spans="1:13" ht="15.95" customHeight="1" outlineLevel="1" x14ac:dyDescent="0.25">
      <c r="A267" s="37">
        <f>+QUESTIONNAIRE!A267</f>
        <v>0</v>
      </c>
      <c r="B267" s="131" t="str">
        <f>+QUESTIONNAIRE!B267</f>
        <v xml:space="preserve">∞ </v>
      </c>
      <c r="C267" s="482" t="str">
        <f>+QUESTIONNAIRE!C267</f>
        <v>Je li ukupna analiza rizika uključila konzultante, posebno prilikom zadatka identifikacije, procjene i alokacije? (pogledajte Osnivanje i struktura projektnog tima)</v>
      </c>
      <c r="D267" s="482">
        <f>+QUESTIONNAIRE!D267</f>
        <v>0</v>
      </c>
      <c r="E267" s="482">
        <f>+QUESTIONNAIRE!E267</f>
        <v>0</v>
      </c>
      <c r="F267" s="272" t="str">
        <f>+HLOOKUP($D$6,$J$13:$S$488,I267,FALSE)</f>
        <v>--Molimo odaberite--</v>
      </c>
      <c r="G267" s="136"/>
      <c r="I267" s="56">
        <f t="shared" si="3"/>
        <v>255</v>
      </c>
      <c r="J267" s="272" t="s">
        <v>70</v>
      </c>
      <c r="K267" s="272" t="s">
        <v>71</v>
      </c>
      <c r="L267" s="272" t="s">
        <v>70</v>
      </c>
      <c r="M267" s="272" t="s">
        <v>71</v>
      </c>
    </row>
    <row r="268" spans="1:13" ht="15.95" customHeight="1" outlineLevel="1" x14ac:dyDescent="0.25">
      <c r="A268" s="37">
        <f>+QUESTIONNAIRE!A268</f>
        <v>0</v>
      </c>
      <c r="B268" s="131">
        <f>+QUESTIONNAIRE!B268</f>
        <v>0</v>
      </c>
      <c r="C268" s="482">
        <f>+QUESTIONNAIRE!C268</f>
        <v>0</v>
      </c>
      <c r="D268" s="482">
        <f>+QUESTIONNAIRE!D268</f>
        <v>0</v>
      </c>
      <c r="E268" s="482">
        <f>+QUESTIONNAIRE!E268</f>
        <v>0</v>
      </c>
      <c r="F268" s="297"/>
      <c r="G268" s="136"/>
      <c r="I268" s="56">
        <f t="shared" si="3"/>
        <v>256</v>
      </c>
      <c r="J268" s="297"/>
      <c r="K268" s="297"/>
      <c r="L268" s="297"/>
      <c r="M268" s="297"/>
    </row>
    <row r="269" spans="1:13" ht="15.95" customHeight="1" outlineLevel="1" x14ac:dyDescent="0.25">
      <c r="A269" s="37">
        <f>+QUESTIONNAIRE!A269</f>
        <v>0</v>
      </c>
      <c r="B269" s="252" t="str">
        <f>+QUESTIONNAIRE!B269</f>
        <v xml:space="preserve">∞ </v>
      </c>
      <c r="C269" s="482" t="str">
        <f>+QUESTIONNAIRE!C269</f>
        <v>Da li je analiza rizika utemeljena na procjeni izlaznih specifikacija usluge, ispitivanju tržišta &amp; bankabilnosti te procjeni priuštivosti?</v>
      </c>
      <c r="D269" s="482">
        <f>+QUESTIONNAIRE!D269</f>
        <v>0</v>
      </c>
      <c r="E269" s="482">
        <f>+QUESTIONNAIRE!E269</f>
        <v>0</v>
      </c>
      <c r="F269" s="272" t="str">
        <f>+HLOOKUP($D$6,$J$13:$S$488,I269,FALSE)</f>
        <v>--Molimo odaberite--</v>
      </c>
      <c r="G269" s="136"/>
      <c r="I269" s="56">
        <f t="shared" si="3"/>
        <v>257</v>
      </c>
      <c r="J269" s="272" t="s">
        <v>70</v>
      </c>
      <c r="K269" s="272" t="s">
        <v>71</v>
      </c>
      <c r="L269" s="272" t="s">
        <v>70</v>
      </c>
      <c r="M269" s="272" t="s">
        <v>71</v>
      </c>
    </row>
    <row r="270" spans="1:13" ht="15.95" customHeight="1" outlineLevel="1" x14ac:dyDescent="0.25">
      <c r="A270" s="37">
        <f>+QUESTIONNAIRE!A270</f>
        <v>0</v>
      </c>
      <c r="B270" s="131">
        <f>+QUESTIONNAIRE!B270</f>
        <v>0</v>
      </c>
      <c r="C270" s="482">
        <f>+QUESTIONNAIRE!C270</f>
        <v>0</v>
      </c>
      <c r="D270" s="482">
        <f>+QUESTIONNAIRE!D270</f>
        <v>0</v>
      </c>
      <c r="E270" s="482">
        <f>+QUESTIONNAIRE!E270</f>
        <v>0</v>
      </c>
      <c r="F270" s="297"/>
      <c r="G270" s="136"/>
      <c r="I270" s="56">
        <f t="shared" si="3"/>
        <v>258</v>
      </c>
      <c r="J270" s="297"/>
      <c r="K270" s="297"/>
      <c r="L270" s="297"/>
      <c r="M270" s="297"/>
    </row>
    <row r="271" spans="1:13" ht="15.95" customHeight="1" outlineLevel="1" x14ac:dyDescent="0.25">
      <c r="A271" s="37">
        <f>+QUESTIONNAIRE!A271</f>
        <v>0</v>
      </c>
      <c r="B271" s="252">
        <f>+QUESTIONNAIRE!B271</f>
        <v>0</v>
      </c>
      <c r="C271" s="482" t="str">
        <f>+QUESTIONNAIRE!C271</f>
        <v>Da li je analiza rizika utemeljena na relevantnom presedanu (sličnom projektu)?</v>
      </c>
      <c r="D271" s="482">
        <f>+QUESTIONNAIRE!D271</f>
        <v>0</v>
      </c>
      <c r="E271" s="482">
        <f>+QUESTIONNAIRE!E271</f>
        <v>0</v>
      </c>
      <c r="F271" s="272" t="str">
        <f>+HLOOKUP($D$6,$J$13:$S$488,I271,FALSE)</f>
        <v>--Molimo odaberite--</v>
      </c>
      <c r="G271" s="136"/>
      <c r="I271" s="56">
        <f t="shared" ref="I271:I334" si="4">+I270+1</f>
        <v>259</v>
      </c>
      <c r="J271" s="272" t="s">
        <v>70</v>
      </c>
      <c r="K271" s="272" t="s">
        <v>71</v>
      </c>
      <c r="L271" s="272" t="s">
        <v>70</v>
      </c>
      <c r="M271" s="272" t="s">
        <v>71</v>
      </c>
    </row>
    <row r="272" spans="1:13" ht="15.95" customHeight="1" outlineLevel="1" x14ac:dyDescent="0.25">
      <c r="A272" s="37">
        <f>+QUESTIONNAIRE!A272</f>
        <v>0</v>
      </c>
      <c r="B272" s="131">
        <f>+QUESTIONNAIRE!B272</f>
        <v>0</v>
      </c>
      <c r="C272" s="482">
        <f>+QUESTIONNAIRE!C272</f>
        <v>0</v>
      </c>
      <c r="D272" s="482">
        <f>+QUESTIONNAIRE!D272</f>
        <v>0</v>
      </c>
      <c r="E272" s="482">
        <f>+QUESTIONNAIRE!E272</f>
        <v>0</v>
      </c>
      <c r="F272" s="297"/>
      <c r="G272" s="136"/>
      <c r="I272" s="56">
        <f t="shared" si="4"/>
        <v>260</v>
      </c>
      <c r="J272" s="297"/>
      <c r="K272" s="297"/>
      <c r="L272" s="297"/>
      <c r="M272" s="297"/>
    </row>
    <row r="273" spans="1:13" ht="15.95" customHeight="1" outlineLevel="1" x14ac:dyDescent="0.25">
      <c r="A273" s="37">
        <f>+QUESTIONNAIRE!A273</f>
        <v>0</v>
      </c>
      <c r="B273" s="131">
        <f>+QUESTIONNAIRE!B273</f>
        <v>0</v>
      </c>
      <c r="C273" s="482" t="str">
        <f>+QUESTIONNAIRE!C273</f>
        <v>Je li uspostavljen proces upravljanja rizicima koji će omogućiti da rizici projekta  budu praćeni, ponovno sagledani i ažurirani za vrijeme razvoja i poslovanja projekta?</v>
      </c>
      <c r="D273" s="482">
        <f>+QUESTIONNAIRE!D273</f>
        <v>0</v>
      </c>
      <c r="E273" s="482">
        <f>+QUESTIONNAIRE!E273</f>
        <v>0</v>
      </c>
      <c r="F273" s="272" t="str">
        <f>+HLOOKUP($D$6,$J$13:$S$488,I273,FALSE)</f>
        <v>--Molimo odaberite--</v>
      </c>
      <c r="G273" s="136"/>
      <c r="I273" s="56">
        <f t="shared" si="4"/>
        <v>261</v>
      </c>
      <c r="J273" s="272" t="s">
        <v>70</v>
      </c>
      <c r="K273" s="272" t="s">
        <v>71</v>
      </c>
      <c r="L273" s="272" t="s">
        <v>70</v>
      </c>
      <c r="M273" s="272" t="s">
        <v>71</v>
      </c>
    </row>
    <row r="274" spans="1:13" ht="15.95" customHeight="1" outlineLevel="1" x14ac:dyDescent="0.25">
      <c r="A274" s="37">
        <f>+QUESTIONNAIRE!A274</f>
        <v>0</v>
      </c>
      <c r="B274" s="143">
        <f>+QUESTIONNAIRE!B274</f>
        <v>0</v>
      </c>
      <c r="C274" s="261">
        <f>+QUESTIONNAIRE!C274</f>
        <v>0</v>
      </c>
      <c r="D274" s="145">
        <f>+QUESTIONNAIRE!D274</f>
        <v>0</v>
      </c>
      <c r="E274" s="325">
        <f>+QUESTIONNAIRE!E274</f>
        <v>0</v>
      </c>
      <c r="F274" s="262"/>
      <c r="G274" s="263"/>
      <c r="I274" s="56">
        <f t="shared" si="4"/>
        <v>262</v>
      </c>
      <c r="J274" s="262"/>
      <c r="K274" s="262"/>
      <c r="L274" s="262"/>
      <c r="M274" s="262"/>
    </row>
    <row r="275" spans="1:13" ht="15.95" customHeight="1" outlineLevel="1" x14ac:dyDescent="0.25">
      <c r="A275" s="37">
        <f>+QUESTIONNAIRE!A275</f>
        <v>0</v>
      </c>
      <c r="B275" s="70">
        <f>+QUESTIONNAIRE!B275</f>
        <v>0</v>
      </c>
      <c r="C275" s="70">
        <f>+QUESTIONNAIRE!C275</f>
        <v>0</v>
      </c>
      <c r="D275" s="70">
        <f>+QUESTIONNAIRE!D275</f>
        <v>0</v>
      </c>
      <c r="E275" s="70">
        <f>+QUESTIONNAIRE!E275</f>
        <v>0</v>
      </c>
      <c r="F275" s="102"/>
      <c r="G275" s="36"/>
      <c r="I275" s="56">
        <f t="shared" si="4"/>
        <v>263</v>
      </c>
      <c r="J275" s="102"/>
      <c r="K275" s="102"/>
      <c r="L275" s="102"/>
      <c r="M275" s="102"/>
    </row>
    <row r="276" spans="1:13" ht="15.95" customHeight="1" outlineLevel="1" x14ac:dyDescent="0.25">
      <c r="A276" s="37">
        <f>+QUESTIONNAIRE!A276</f>
        <v>0</v>
      </c>
      <c r="B276" s="78" t="str">
        <f>+QUESTIONNAIRE!B276</f>
        <v>Provođenje ispitivanja tržišta i analize bankabilnosti</v>
      </c>
      <c r="C276" s="113">
        <f>+QUESTIONNAIRE!C276</f>
        <v>0</v>
      </c>
      <c r="D276" s="113">
        <f>+QUESTIONNAIRE!D276</f>
        <v>0</v>
      </c>
      <c r="E276" s="113">
        <f>+QUESTIONNAIRE!E276</f>
        <v>0</v>
      </c>
      <c r="F276" s="99"/>
      <c r="G276" s="36"/>
      <c r="I276" s="56">
        <f t="shared" si="4"/>
        <v>264</v>
      </c>
      <c r="J276" s="99"/>
      <c r="K276" s="99"/>
      <c r="L276" s="99"/>
      <c r="M276" s="99"/>
    </row>
    <row r="277" spans="1:13" ht="15.95" customHeight="1" outlineLevel="1" x14ac:dyDescent="0.25">
      <c r="A277" s="37">
        <f>+QUESTIONNAIRE!A277</f>
        <v>0</v>
      </c>
      <c r="B277" s="78">
        <f>+QUESTIONNAIRE!B277</f>
        <v>0</v>
      </c>
      <c r="C277" s="113">
        <f>+QUESTIONNAIRE!C277</f>
        <v>0</v>
      </c>
      <c r="D277" s="113">
        <f>+QUESTIONNAIRE!D277</f>
        <v>0</v>
      </c>
      <c r="E277" s="113">
        <f>+QUESTIONNAIRE!E277</f>
        <v>0</v>
      </c>
      <c r="F277" s="99"/>
      <c r="G277" s="36"/>
      <c r="I277" s="56">
        <f t="shared" si="4"/>
        <v>265</v>
      </c>
      <c r="J277" s="99"/>
      <c r="K277" s="99"/>
      <c r="L277" s="99"/>
      <c r="M277" s="99"/>
    </row>
    <row r="278" spans="1:13" ht="15.95" customHeight="1" outlineLevel="1" x14ac:dyDescent="0.25">
      <c r="A278" s="37">
        <f>+QUESTIONNAIRE!A278</f>
        <v>0</v>
      </c>
      <c r="B278" s="125">
        <f>+QUESTIONNAIRE!B278</f>
        <v>0</v>
      </c>
      <c r="C278" s="326">
        <f>+QUESTIONNAIRE!C278</f>
        <v>0</v>
      </c>
      <c r="D278" s="127">
        <f>+QUESTIONNAIRE!D278</f>
        <v>0</v>
      </c>
      <c r="E278" s="127">
        <f>+QUESTIONNAIRE!E278</f>
        <v>0</v>
      </c>
      <c r="F278" s="129"/>
      <c r="G278" s="130"/>
      <c r="I278" s="56">
        <f t="shared" si="4"/>
        <v>266</v>
      </c>
      <c r="J278" s="129"/>
      <c r="K278" s="129"/>
      <c r="L278" s="129"/>
      <c r="M278" s="129"/>
    </row>
    <row r="279" spans="1:13" ht="15.95" customHeight="1" outlineLevel="1" x14ac:dyDescent="0.25">
      <c r="A279" s="37">
        <f>+QUESTIONNAIRE!A279</f>
        <v>0</v>
      </c>
      <c r="B279" s="131">
        <f>+QUESTIONNAIRE!B279</f>
        <v>0</v>
      </c>
      <c r="C279" s="327">
        <f>+QUESTIONNAIRE!C279</f>
        <v>0</v>
      </c>
      <c r="D279" s="150">
        <f>+QUESTIONNAIRE!D279</f>
        <v>0</v>
      </c>
      <c r="E279" s="150">
        <f>+QUESTIONNAIRE!E279</f>
        <v>0</v>
      </c>
      <c r="F279" s="260"/>
      <c r="G279" s="136"/>
      <c r="I279" s="56">
        <f t="shared" si="4"/>
        <v>267</v>
      </c>
      <c r="J279" s="260"/>
      <c r="K279" s="260"/>
      <c r="L279" s="260"/>
      <c r="M279" s="260"/>
    </row>
    <row r="280" spans="1:13" ht="15.95" customHeight="1" outlineLevel="1" x14ac:dyDescent="0.25">
      <c r="A280" s="37">
        <f>+QUESTIONNAIRE!A280</f>
        <v>0</v>
      </c>
      <c r="B280" s="131">
        <f>+QUESTIONNAIRE!B280</f>
        <v>0</v>
      </c>
      <c r="C280" s="482" t="str">
        <f>+QUESTIONNAIRE!C280</f>
        <v>Je li procijenjena razina interesa/kapaciteta privatnog sektora (npr. izvoditelja radova, kreditora) za sudjelovanje u projektu?</v>
      </c>
      <c r="D280" s="482">
        <f>+QUESTIONNAIRE!D280</f>
        <v>0</v>
      </c>
      <c r="E280" s="482">
        <f>+QUESTIONNAIRE!E280</f>
        <v>0</v>
      </c>
      <c r="F280" s="272" t="str">
        <f>+HLOOKUP($D$6,$J$13:$S$488,I280,FALSE)</f>
        <v>--Molimo odaberite--</v>
      </c>
      <c r="G280" s="139"/>
      <c r="I280" s="56">
        <f t="shared" si="4"/>
        <v>268</v>
      </c>
      <c r="J280" s="272" t="s">
        <v>70</v>
      </c>
      <c r="K280" s="272" t="s">
        <v>71</v>
      </c>
      <c r="L280" s="272" t="s">
        <v>70</v>
      </c>
      <c r="M280" s="272" t="s">
        <v>71</v>
      </c>
    </row>
    <row r="281" spans="1:13" ht="15.95" customHeight="1" outlineLevel="1" x14ac:dyDescent="0.25">
      <c r="A281" s="37">
        <f>+QUESTIONNAIRE!A281</f>
        <v>0</v>
      </c>
      <c r="B281" s="131">
        <f>+QUESTIONNAIRE!B281</f>
        <v>0</v>
      </c>
      <c r="C281" s="327" t="str">
        <f>+QUESTIONNAIRE!C281</f>
        <v>Ako DA:</v>
      </c>
      <c r="D281" s="150">
        <f>+QUESTIONNAIRE!D281</f>
        <v>0</v>
      </c>
      <c r="E281" s="150">
        <f>+QUESTIONNAIRE!E281</f>
        <v>0</v>
      </c>
      <c r="F281" s="260"/>
      <c r="G281" s="136"/>
      <c r="I281" s="56">
        <f t="shared" si="4"/>
        <v>269</v>
      </c>
      <c r="J281" s="260"/>
      <c r="K281" s="260"/>
      <c r="L281" s="260"/>
      <c r="M281" s="260"/>
    </row>
    <row r="282" spans="1:13" ht="15.95" customHeight="1" outlineLevel="1" x14ac:dyDescent="0.25">
      <c r="A282" s="37">
        <f>+QUESTIONNAIRE!A282</f>
        <v>0</v>
      </c>
      <c r="B282" s="131">
        <f>+QUESTIONNAIRE!B282</f>
        <v>0</v>
      </c>
      <c r="C282" s="327">
        <f>+QUESTIONNAIRE!C282</f>
        <v>0</v>
      </c>
      <c r="D282" s="483" t="str">
        <f>+QUESTIONNAIRE!D282</f>
        <v>Je li razvijen plan ispitivanja tržišta koji identificira ključne karakteristike projekta (npr. profil rizika, trajanje ugovora) koje će biti testirane na tržištu?</v>
      </c>
      <c r="E282" s="483">
        <f>+QUESTIONNAIRE!E282</f>
        <v>0</v>
      </c>
      <c r="F282" s="67" t="str">
        <f>+HLOOKUP($D$6,$J$13:$S$488,I282,FALSE)</f>
        <v>--Molimo odaberite--</v>
      </c>
      <c r="G282" s="139"/>
      <c r="I282" s="56">
        <f t="shared" si="4"/>
        <v>270</v>
      </c>
      <c r="J282" s="67" t="s">
        <v>70</v>
      </c>
      <c r="K282" s="67" t="s">
        <v>71</v>
      </c>
      <c r="L282" s="67" t="s">
        <v>70</v>
      </c>
      <c r="M282" s="67" t="s">
        <v>71</v>
      </c>
    </row>
    <row r="283" spans="1:13" ht="15.95" customHeight="1" outlineLevel="1" x14ac:dyDescent="0.25">
      <c r="A283" s="37">
        <f>+QUESTIONNAIRE!A283</f>
        <v>0</v>
      </c>
      <c r="B283" s="131">
        <f>+QUESTIONNAIRE!B283</f>
        <v>0</v>
      </c>
      <c r="C283" s="327">
        <f>+QUESTIONNAIRE!C283</f>
        <v>0</v>
      </c>
      <c r="D283" s="483">
        <f>+QUESTIONNAIRE!D283</f>
        <v>0</v>
      </c>
      <c r="E283" s="483">
        <f>+QUESTIONNAIRE!E283</f>
        <v>0</v>
      </c>
      <c r="F283" s="297"/>
      <c r="G283" s="136"/>
      <c r="I283" s="56">
        <f t="shared" si="4"/>
        <v>271</v>
      </c>
      <c r="J283" s="297"/>
      <c r="K283" s="297"/>
      <c r="L283" s="297"/>
      <c r="M283" s="297"/>
    </row>
    <row r="284" spans="1:13" ht="15.95" customHeight="1" outlineLevel="1" x14ac:dyDescent="0.25">
      <c r="A284" s="37">
        <f>+QUESTIONNAIRE!A284</f>
        <v>0</v>
      </c>
      <c r="B284" s="131">
        <f>+QUESTIONNAIRE!B284</f>
        <v>0</v>
      </c>
      <c r="C284" s="327">
        <f>+QUESTIONNAIRE!C284</f>
        <v>0</v>
      </c>
      <c r="D284" s="483" t="str">
        <f>+QUESTIONNAIRE!D284</f>
        <v>Da li je planom definiran jasan pristup za suradnju sa svim relevantnim tržišnim igračima u odgovarajuće vrijeme?</v>
      </c>
      <c r="E284" s="483">
        <f>+QUESTIONNAIRE!E284</f>
        <v>0</v>
      </c>
      <c r="F284" s="67" t="str">
        <f>+HLOOKUP($D$6,$J$13:$S$488,I284,FALSE)</f>
        <v>--Molimo odaberite--</v>
      </c>
      <c r="G284" s="139"/>
      <c r="I284" s="56">
        <f t="shared" si="4"/>
        <v>272</v>
      </c>
      <c r="J284" s="67" t="s">
        <v>70</v>
      </c>
      <c r="K284" s="67" t="s">
        <v>71</v>
      </c>
      <c r="L284" s="67" t="s">
        <v>70</v>
      </c>
      <c r="M284" s="67" t="s">
        <v>71</v>
      </c>
    </row>
    <row r="285" spans="1:13" ht="15.95" customHeight="1" outlineLevel="1" x14ac:dyDescent="0.25">
      <c r="A285" s="37">
        <f>+QUESTIONNAIRE!A285</f>
        <v>0</v>
      </c>
      <c r="B285" s="131">
        <f>+QUESTIONNAIRE!B285</f>
        <v>0</v>
      </c>
      <c r="C285" s="133">
        <f>+QUESTIONNAIRE!C285</f>
        <v>0</v>
      </c>
      <c r="D285" s="133">
        <f>+QUESTIONNAIRE!D285</f>
        <v>0</v>
      </c>
      <c r="E285" s="150">
        <f>+QUESTIONNAIRE!E285</f>
        <v>0</v>
      </c>
      <c r="F285" s="135"/>
      <c r="G285" s="136"/>
      <c r="I285" s="56">
        <f t="shared" si="4"/>
        <v>273</v>
      </c>
      <c r="J285" s="135"/>
      <c r="K285" s="135"/>
      <c r="L285" s="135"/>
      <c r="M285" s="135"/>
    </row>
    <row r="286" spans="1:13" ht="15.95" customHeight="1" outlineLevel="1" x14ac:dyDescent="0.25">
      <c r="A286" s="37">
        <f>+QUESTIONNAIRE!A286</f>
        <v>0</v>
      </c>
      <c r="B286" s="131">
        <f>+QUESTIONNAIRE!B286</f>
        <v>0</v>
      </c>
      <c r="C286" s="482" t="str">
        <f>+QUESTIONNAIRE!C286</f>
        <v>Je li provedeno istraživanje radi identificiranja usporedivih projekata (npr. veličina, sektor, profil rizika) koji su nedavno financirani u zemlji ili širem okruženju?</v>
      </c>
      <c r="D286" s="482">
        <f>+QUESTIONNAIRE!D286</f>
        <v>0</v>
      </c>
      <c r="E286" s="482">
        <f>+QUESTIONNAIRE!E286</f>
        <v>0</v>
      </c>
      <c r="F286" s="272" t="str">
        <f>+HLOOKUP($D$6,$J$13:$S$488,I286,FALSE)</f>
        <v>--Molimo odaberite--</v>
      </c>
      <c r="G286" s="136"/>
      <c r="I286" s="56">
        <f t="shared" si="4"/>
        <v>274</v>
      </c>
      <c r="J286" s="272" t="s">
        <v>70</v>
      </c>
      <c r="K286" s="272" t="s">
        <v>71</v>
      </c>
      <c r="L286" s="272" t="s">
        <v>70</v>
      </c>
      <c r="M286" s="272" t="s">
        <v>71</v>
      </c>
    </row>
    <row r="287" spans="1:13" ht="15.95" customHeight="1" outlineLevel="1" x14ac:dyDescent="0.25">
      <c r="A287" s="37">
        <f>+QUESTIONNAIRE!A287</f>
        <v>0</v>
      </c>
      <c r="B287" s="131">
        <f>+QUESTIONNAIRE!B287</f>
        <v>0</v>
      </c>
      <c r="C287" s="133">
        <f>+QUESTIONNAIRE!C287</f>
        <v>0</v>
      </c>
      <c r="D287" s="133">
        <f>+QUESTIONNAIRE!D287</f>
        <v>0</v>
      </c>
      <c r="E287" s="150">
        <f>+QUESTIONNAIRE!E287</f>
        <v>0</v>
      </c>
      <c r="F287" s="135"/>
      <c r="G287" s="136"/>
      <c r="I287" s="56">
        <f t="shared" si="4"/>
        <v>275</v>
      </c>
      <c r="J287" s="135"/>
      <c r="K287" s="135"/>
      <c r="L287" s="135"/>
      <c r="M287" s="135"/>
    </row>
    <row r="288" spans="1:13" ht="15.95" customHeight="1" outlineLevel="1" x14ac:dyDescent="0.25">
      <c r="A288" s="37">
        <f>+QUESTIONNAIRE!A288</f>
        <v>0</v>
      </c>
      <c r="B288" s="131">
        <f>+QUESTIONNAIRE!B288</f>
        <v>0</v>
      </c>
      <c r="C288" s="482" t="str">
        <f>+QUESTIONNAIRE!C288</f>
        <v>Je li provedena analiza radi procjene sposobnosti izvoditelja radova i pružatelja usluga da izgrade i upravljaju projektom?</v>
      </c>
      <c r="D288" s="482">
        <f>+QUESTIONNAIRE!D288</f>
        <v>0</v>
      </c>
      <c r="E288" s="482">
        <f>+QUESTIONNAIRE!E288</f>
        <v>0</v>
      </c>
      <c r="F288" s="272" t="str">
        <f>+HLOOKUP($D$6,$J$13:$S$488,I288,FALSE)</f>
        <v>--Molimo odaberite--</v>
      </c>
      <c r="G288" s="136"/>
      <c r="I288" s="56">
        <f t="shared" si="4"/>
        <v>276</v>
      </c>
      <c r="J288" s="272" t="s">
        <v>70</v>
      </c>
      <c r="K288" s="272" t="s">
        <v>71</v>
      </c>
      <c r="L288" s="272" t="s">
        <v>70</v>
      </c>
      <c r="M288" s="272" t="s">
        <v>71</v>
      </c>
    </row>
    <row r="289" spans="1:13" ht="15.95" customHeight="1" outlineLevel="1" x14ac:dyDescent="0.25">
      <c r="A289" s="37">
        <f>+QUESTIONNAIRE!A289</f>
        <v>0</v>
      </c>
      <c r="B289" s="131">
        <f>+QUESTIONNAIRE!B289</f>
        <v>0</v>
      </c>
      <c r="C289" s="133" t="str">
        <f>+QUESTIONNAIRE!C289</f>
        <v>Ako DA:</v>
      </c>
      <c r="D289" s="133">
        <f>+QUESTIONNAIRE!D289</f>
        <v>0</v>
      </c>
      <c r="E289" s="150">
        <f>+QUESTIONNAIRE!E289</f>
        <v>0</v>
      </c>
      <c r="F289" s="135"/>
      <c r="G289" s="136"/>
      <c r="I289" s="56">
        <f t="shared" si="4"/>
        <v>277</v>
      </c>
      <c r="J289" s="135"/>
      <c r="K289" s="135"/>
      <c r="L289" s="135"/>
      <c r="M289" s="135"/>
    </row>
    <row r="290" spans="1:13" ht="15.95" customHeight="1" outlineLevel="1" x14ac:dyDescent="0.25">
      <c r="A290" s="37">
        <f>+QUESTIONNAIRE!A290</f>
        <v>0</v>
      </c>
      <c r="B290" s="131">
        <f>+QUESTIONNAIRE!B290</f>
        <v>0</v>
      </c>
      <c r="C290" s="137">
        <f>+QUESTIONNAIRE!C290</f>
        <v>0</v>
      </c>
      <c r="D290" s="483" t="str">
        <f>+QUESTIONNAIRE!D290</f>
        <v>Da li analiza pokriva njihovo prethodno iskustvo u projektima JPP-a?</v>
      </c>
      <c r="E290" s="483">
        <f>+QUESTIONNAIRE!E290</f>
        <v>0</v>
      </c>
      <c r="F290" s="67" t="str">
        <f>+HLOOKUP($D$6,$J$13:$S$488,I290,FALSE)</f>
        <v>--Molimo odaberite--</v>
      </c>
      <c r="G290" s="139"/>
      <c r="I290" s="56">
        <f t="shared" si="4"/>
        <v>278</v>
      </c>
      <c r="J290" s="67" t="s">
        <v>70</v>
      </c>
      <c r="K290" s="67" t="s">
        <v>71</v>
      </c>
      <c r="L290" s="67" t="s">
        <v>70</v>
      </c>
      <c r="M290" s="67" t="s">
        <v>71</v>
      </c>
    </row>
    <row r="291" spans="1:13" ht="15.95" customHeight="1" outlineLevel="1" x14ac:dyDescent="0.25">
      <c r="A291" s="37">
        <f>+QUESTIONNAIRE!A291</f>
        <v>0</v>
      </c>
      <c r="B291" s="131">
        <f>+QUESTIONNAIRE!B291</f>
        <v>0</v>
      </c>
      <c r="C291" s="133">
        <f>+QUESTIONNAIRE!C291</f>
        <v>0</v>
      </c>
      <c r="D291" s="483">
        <f>+QUESTIONNAIRE!D291</f>
        <v>0</v>
      </c>
      <c r="E291" s="483">
        <f>+QUESTIONNAIRE!E291</f>
        <v>0</v>
      </c>
      <c r="F291" s="135"/>
      <c r="G291" s="136"/>
      <c r="I291" s="56">
        <f t="shared" si="4"/>
        <v>279</v>
      </c>
      <c r="J291" s="135"/>
      <c r="K291" s="135"/>
      <c r="L291" s="135"/>
      <c r="M291" s="135"/>
    </row>
    <row r="292" spans="1:13" ht="15.95" customHeight="1" outlineLevel="1" x14ac:dyDescent="0.25">
      <c r="A292" s="37">
        <f>+QUESTIONNAIRE!A292</f>
        <v>0</v>
      </c>
      <c r="B292" s="131">
        <f>+QUESTIONNAIRE!B292</f>
        <v>0</v>
      </c>
      <c r="C292" s="137">
        <f>+QUESTIONNAIRE!C292</f>
        <v>0</v>
      </c>
      <c r="D292" s="483" t="str">
        <f>+QUESTIONNAIRE!D292</f>
        <v>Da li opseg analize uključuje kapacitet tržišta da realizira tražene izlazne specifikacije projekta u skladu s očekivanom kvalitetom, troškovima i rasporedom aktivnosti?</v>
      </c>
      <c r="E292" s="483">
        <f>+QUESTIONNAIRE!E292</f>
        <v>0</v>
      </c>
      <c r="F292" s="67" t="str">
        <f>+HLOOKUP($D$6,$J$13:$S$488,I292,FALSE)</f>
        <v>--Molimo odaberite--</v>
      </c>
      <c r="G292" s="139"/>
      <c r="I292" s="56">
        <f t="shared" si="4"/>
        <v>280</v>
      </c>
      <c r="J292" s="67" t="s">
        <v>70</v>
      </c>
      <c r="K292" s="67" t="s">
        <v>71</v>
      </c>
      <c r="L292" s="67" t="s">
        <v>70</v>
      </c>
      <c r="M292" s="67" t="s">
        <v>71</v>
      </c>
    </row>
    <row r="293" spans="1:13" ht="15.95" customHeight="1" outlineLevel="1" x14ac:dyDescent="0.25">
      <c r="A293" s="37">
        <f>+QUESTIONNAIRE!A293</f>
        <v>0</v>
      </c>
      <c r="B293" s="131">
        <f>+QUESTIONNAIRE!B293</f>
        <v>0</v>
      </c>
      <c r="C293" s="133">
        <f>+QUESTIONNAIRE!C293</f>
        <v>0</v>
      </c>
      <c r="D293" s="133">
        <f>+QUESTIONNAIRE!D293</f>
        <v>0</v>
      </c>
      <c r="E293" s="150">
        <f>+QUESTIONNAIRE!E293</f>
        <v>0</v>
      </c>
      <c r="F293" s="135"/>
      <c r="G293" s="136"/>
      <c r="I293" s="56">
        <f t="shared" si="4"/>
        <v>281</v>
      </c>
      <c r="J293" s="135"/>
      <c r="K293" s="135"/>
      <c r="L293" s="135"/>
      <c r="M293" s="135"/>
    </row>
    <row r="294" spans="1:13" ht="15.95" customHeight="1" outlineLevel="1" x14ac:dyDescent="0.25">
      <c r="A294" s="37">
        <f>+QUESTIONNAIRE!A294</f>
        <v>0</v>
      </c>
      <c r="B294" s="131">
        <f>+QUESTIONNAIRE!B294</f>
        <v>0</v>
      </c>
      <c r="C294" s="482" t="str">
        <f>+QUESTIONNAIRE!C294</f>
        <v>Je li provedena analiza da bi se procijenio kapacitet/želja potencijalnih kreditora da financiraju projekt?</v>
      </c>
      <c r="D294" s="482">
        <f>+QUESTIONNAIRE!D294</f>
        <v>0</v>
      </c>
      <c r="E294" s="482">
        <f>+QUESTIONNAIRE!E294</f>
        <v>0</v>
      </c>
      <c r="F294" s="272" t="str">
        <f>+HLOOKUP($D$6,$J$13:$S$488,I294,FALSE)</f>
        <v>--Molimo odaberite--</v>
      </c>
      <c r="G294" s="139"/>
      <c r="I294" s="56">
        <f t="shared" si="4"/>
        <v>282</v>
      </c>
      <c r="J294" s="272" t="s">
        <v>70</v>
      </c>
      <c r="K294" s="272" t="s">
        <v>71</v>
      </c>
      <c r="L294" s="272" t="s">
        <v>70</v>
      </c>
      <c r="M294" s="272" t="s">
        <v>71</v>
      </c>
    </row>
    <row r="295" spans="1:13" ht="15.95" customHeight="1" outlineLevel="1" x14ac:dyDescent="0.25">
      <c r="A295" s="37">
        <f>+QUESTIONNAIRE!A295</f>
        <v>0</v>
      </c>
      <c r="B295" s="131">
        <f>+QUESTIONNAIRE!B295</f>
        <v>0</v>
      </c>
      <c r="C295" s="137" t="str">
        <f>+QUESTIONNAIRE!C295</f>
        <v>Ako DA:</v>
      </c>
      <c r="D295" s="138">
        <f>+QUESTIONNAIRE!D295</f>
        <v>0</v>
      </c>
      <c r="E295" s="138">
        <f>+QUESTIONNAIRE!E295</f>
        <v>0</v>
      </c>
      <c r="F295" s="135"/>
      <c r="G295" s="136"/>
      <c r="I295" s="56">
        <f t="shared" si="4"/>
        <v>283</v>
      </c>
      <c r="J295" s="135"/>
      <c r="K295" s="135"/>
      <c r="L295" s="135"/>
      <c r="M295" s="135"/>
    </row>
    <row r="296" spans="1:13" ht="15.95" customHeight="1" outlineLevel="1" x14ac:dyDescent="0.25">
      <c r="A296" s="37">
        <f>+QUESTIONNAIRE!A296</f>
        <v>0</v>
      </c>
      <c r="B296" s="131">
        <f>+QUESTIONNAIRE!B296</f>
        <v>0</v>
      </c>
      <c r="C296" s="133">
        <f>+QUESTIONNAIRE!C296</f>
        <v>0</v>
      </c>
      <c r="D296" s="483" t="str">
        <f>+QUESTIONNAIRE!D296</f>
        <v>Da li analiza pokriva sve potencijalne izvore financiranja (npr. komercijalne banke, međunarodne ili domaće javne financijske institucije, kapitalne ulagače) za projekt?</v>
      </c>
      <c r="E296" s="483">
        <f>+QUESTIONNAIRE!E296</f>
        <v>0</v>
      </c>
      <c r="F296" s="67" t="str">
        <f>+HLOOKUP($D$6,$J$13:$S$488,I296,FALSE)</f>
        <v>--Molimo odaberite--</v>
      </c>
      <c r="G296" s="139"/>
      <c r="I296" s="56">
        <f t="shared" si="4"/>
        <v>284</v>
      </c>
      <c r="J296" s="67" t="s">
        <v>70</v>
      </c>
      <c r="K296" s="67" t="s">
        <v>71</v>
      </c>
      <c r="L296" s="67" t="s">
        <v>70</v>
      </c>
      <c r="M296" s="67" t="s">
        <v>71</v>
      </c>
    </row>
    <row r="297" spans="1:13" ht="15.95" customHeight="1" outlineLevel="1" x14ac:dyDescent="0.25">
      <c r="A297" s="37">
        <f>+QUESTIONNAIRE!A297</f>
        <v>0</v>
      </c>
      <c r="B297" s="131">
        <f>+QUESTIONNAIRE!B297</f>
        <v>0</v>
      </c>
      <c r="C297" s="133">
        <f>+QUESTIONNAIRE!C297</f>
        <v>0</v>
      </c>
      <c r="D297" s="483">
        <f>+QUESTIONNAIRE!D297</f>
        <v>0</v>
      </c>
      <c r="E297" s="483">
        <f>+QUESTIONNAIRE!E297</f>
        <v>0</v>
      </c>
      <c r="F297" s="135"/>
      <c r="G297" s="136"/>
      <c r="I297" s="56">
        <f t="shared" si="4"/>
        <v>285</v>
      </c>
      <c r="J297" s="135"/>
      <c r="K297" s="135"/>
      <c r="L297" s="135"/>
      <c r="M297" s="135"/>
    </row>
    <row r="298" spans="1:13" ht="15.95" customHeight="1" outlineLevel="1" x14ac:dyDescent="0.25">
      <c r="A298" s="37">
        <f>+QUESTIONNAIRE!A298</f>
        <v>0</v>
      </c>
      <c r="B298" s="131">
        <f>+QUESTIONNAIRE!B298</f>
        <v>0</v>
      </c>
      <c r="C298" s="137">
        <f>+QUESTIONNAIRE!C298</f>
        <v>0</v>
      </c>
      <c r="D298" s="483" t="str">
        <f>+QUESTIONNAIRE!D298</f>
        <v>Da li se analiza fokusira na njihovo iskustvo u financiranju projekata JPP-a (npr. projektno financiranje - "non-recourse project financing")?</v>
      </c>
      <c r="E298" s="483">
        <f>+QUESTIONNAIRE!E298</f>
        <v>0</v>
      </c>
      <c r="F298" s="67" t="str">
        <f>+HLOOKUP($D$6,$J$13:$S$488,I298,FALSE)</f>
        <v>--Molimo odaberite--</v>
      </c>
      <c r="G298" s="139"/>
      <c r="I298" s="56">
        <f t="shared" si="4"/>
        <v>286</v>
      </c>
      <c r="J298" s="67" t="s">
        <v>70</v>
      </c>
      <c r="K298" s="67" t="s">
        <v>71</v>
      </c>
      <c r="L298" s="67" t="s">
        <v>70</v>
      </c>
      <c r="M298" s="67" t="s">
        <v>71</v>
      </c>
    </row>
    <row r="299" spans="1:13" ht="15.95" customHeight="1" outlineLevel="1" x14ac:dyDescent="0.25">
      <c r="A299" s="37">
        <f>+QUESTIONNAIRE!A299</f>
        <v>0</v>
      </c>
      <c r="B299" s="131">
        <f>+QUESTIONNAIRE!B299</f>
        <v>0</v>
      </c>
      <c r="C299" s="137">
        <f>+QUESTIONNAIRE!C299</f>
        <v>0</v>
      </c>
      <c r="D299" s="483">
        <f>+QUESTIONNAIRE!D299</f>
        <v>0</v>
      </c>
      <c r="E299" s="483">
        <f>+QUESTIONNAIRE!E299</f>
        <v>0</v>
      </c>
      <c r="F299" s="135"/>
      <c r="G299" s="136"/>
      <c r="I299" s="56">
        <f t="shared" si="4"/>
        <v>287</v>
      </c>
      <c r="J299" s="135"/>
      <c r="K299" s="135"/>
      <c r="L299" s="135"/>
      <c r="M299" s="135"/>
    </row>
    <row r="300" spans="1:13" ht="15.95" customHeight="1" outlineLevel="1" x14ac:dyDescent="0.25">
      <c r="A300" s="37">
        <f>+QUESTIONNAIRE!A300</f>
        <v>0</v>
      </c>
      <c r="B300" s="131">
        <f>+QUESTIONNAIRE!B300</f>
        <v>0</v>
      </c>
      <c r="C300" s="133">
        <f>+QUESTIONNAIRE!C300</f>
        <v>0</v>
      </c>
      <c r="D300" s="483" t="str">
        <f>+QUESTIONNAIRE!D300</f>
        <v>Da li analiza ocjenjuje hoće li karakteristike projekta (npr. profil rizika) vjerojatno privući financiranje po razumnim uvjetima (npr. dugotrajno dospijeće duga)?</v>
      </c>
      <c r="E300" s="483">
        <f>+QUESTIONNAIRE!E300</f>
        <v>0</v>
      </c>
      <c r="F300" s="67" t="str">
        <f>+HLOOKUP($D$6,$J$13:$S$488,I300,FALSE)</f>
        <v>--Molimo odaberite--</v>
      </c>
      <c r="G300" s="139"/>
      <c r="I300" s="56">
        <f t="shared" si="4"/>
        <v>288</v>
      </c>
      <c r="J300" s="67" t="s">
        <v>70</v>
      </c>
      <c r="K300" s="67" t="s">
        <v>71</v>
      </c>
      <c r="L300" s="67" t="s">
        <v>70</v>
      </c>
      <c r="M300" s="67" t="s">
        <v>71</v>
      </c>
    </row>
    <row r="301" spans="1:13" ht="15.95" customHeight="1" outlineLevel="1" x14ac:dyDescent="0.25">
      <c r="A301" s="37">
        <f>+QUESTIONNAIRE!A301</f>
        <v>0</v>
      </c>
      <c r="B301" s="131">
        <f>+QUESTIONNAIRE!B301</f>
        <v>0</v>
      </c>
      <c r="C301" s="133">
        <f>+QUESTIONNAIRE!C301</f>
        <v>0</v>
      </c>
      <c r="D301" s="483">
        <f>+QUESTIONNAIRE!D301</f>
        <v>0</v>
      </c>
      <c r="E301" s="483">
        <f>+QUESTIONNAIRE!E301</f>
        <v>0</v>
      </c>
      <c r="F301" s="135"/>
      <c r="G301" s="136"/>
      <c r="I301" s="56">
        <f t="shared" si="4"/>
        <v>289</v>
      </c>
      <c r="J301" s="135"/>
      <c r="K301" s="135"/>
      <c r="L301" s="135"/>
      <c r="M301" s="135"/>
    </row>
    <row r="302" spans="1:13" ht="15.95" customHeight="1" outlineLevel="1" x14ac:dyDescent="0.25">
      <c r="A302" s="37">
        <f>+QUESTIONNAIRE!A302</f>
        <v>0</v>
      </c>
      <c r="B302" s="131">
        <f>+QUESTIONNAIRE!B302</f>
        <v>0</v>
      </c>
      <c r="C302" s="133">
        <f>+QUESTIONNAIRE!C302</f>
        <v>0</v>
      </c>
      <c r="D302" s="483" t="str">
        <f>+QUESTIONNAIRE!D302</f>
        <v>Da li analiza ocjenjuje hoće li kreditori vjerojatno zahtijevati garancije javnog tijela (npr. garanciju minimalne potražnje)?</v>
      </c>
      <c r="E302" s="483">
        <f>+QUESTIONNAIRE!E302</f>
        <v>0</v>
      </c>
      <c r="F302" s="67" t="str">
        <f>+HLOOKUP($D$6,$J$13:$S$488,I302,FALSE)</f>
        <v>--Molimo odaberite--</v>
      </c>
      <c r="G302" s="139"/>
      <c r="I302" s="56">
        <f t="shared" si="4"/>
        <v>290</v>
      </c>
      <c r="J302" s="67" t="s">
        <v>70</v>
      </c>
      <c r="K302" s="67" t="s">
        <v>71</v>
      </c>
      <c r="L302" s="67" t="s">
        <v>70</v>
      </c>
      <c r="M302" s="67" t="s">
        <v>71</v>
      </c>
    </row>
    <row r="303" spans="1:13" ht="15.95" customHeight="1" outlineLevel="1" x14ac:dyDescent="0.25">
      <c r="A303" s="37">
        <f>+QUESTIONNAIRE!A303</f>
        <v>0</v>
      </c>
      <c r="B303" s="131">
        <f>+QUESTIONNAIRE!B303</f>
        <v>0</v>
      </c>
      <c r="C303" s="133">
        <f>+QUESTIONNAIRE!C303</f>
        <v>0</v>
      </c>
      <c r="D303" s="483">
        <f>+QUESTIONNAIRE!D303</f>
        <v>0</v>
      </c>
      <c r="E303" s="483">
        <f>+QUESTIONNAIRE!E303</f>
        <v>0</v>
      </c>
      <c r="F303" s="135"/>
      <c r="G303" s="136"/>
      <c r="I303" s="56">
        <f t="shared" si="4"/>
        <v>291</v>
      </c>
      <c r="J303" s="135"/>
      <c r="K303" s="135"/>
      <c r="L303" s="135"/>
      <c r="M303" s="135"/>
    </row>
    <row r="304" spans="1:13" ht="15.95" customHeight="1" outlineLevel="1" x14ac:dyDescent="0.25">
      <c r="A304" s="37">
        <f>+QUESTIONNAIRE!A304</f>
        <v>0</v>
      </c>
      <c r="B304" s="131">
        <f>+QUESTIONNAIRE!B304</f>
        <v>0</v>
      </c>
      <c r="C304" s="133">
        <f>+QUESTIONNAIRE!C304</f>
        <v>0</v>
      </c>
      <c r="D304" s="483" t="str">
        <f>+QUESTIONNAIRE!D304</f>
        <v>U slučajevima kad se očekuje da ce nastati obveze plaćanja javnog sektora, da li analiza ocjenjuje hoće li kreditori biti zadovoljni sa sposobnošću nadležnih javnih tijela da podmire te obveze?</v>
      </c>
      <c r="E304" s="483">
        <f>+QUESTIONNAIRE!E304</f>
        <v>0</v>
      </c>
      <c r="F304" s="67" t="str">
        <f>+HLOOKUP($D$6,$J$13:$S$488,I304,FALSE)</f>
        <v>--Molimo odaberite--</v>
      </c>
      <c r="G304" s="139"/>
      <c r="I304" s="56">
        <f t="shared" si="4"/>
        <v>292</v>
      </c>
      <c r="J304" s="67" t="s">
        <v>70</v>
      </c>
      <c r="K304" s="67" t="s">
        <v>71</v>
      </c>
      <c r="L304" s="67" t="s">
        <v>70</v>
      </c>
      <c r="M304" s="67" t="s">
        <v>71</v>
      </c>
    </row>
    <row r="305" spans="1:13" ht="15.95" customHeight="1" outlineLevel="1" x14ac:dyDescent="0.25">
      <c r="A305" s="37">
        <f>+QUESTIONNAIRE!A305</f>
        <v>0</v>
      </c>
      <c r="B305" s="131">
        <f>+QUESTIONNAIRE!B305</f>
        <v>0</v>
      </c>
      <c r="C305" s="133">
        <f>+QUESTIONNAIRE!C305</f>
        <v>0</v>
      </c>
      <c r="D305" s="150">
        <f>+QUESTIONNAIRE!D305</f>
        <v>0</v>
      </c>
      <c r="E305" s="150">
        <f>+QUESTIONNAIRE!E305</f>
        <v>0</v>
      </c>
      <c r="F305" s="141"/>
      <c r="G305" s="136"/>
      <c r="I305" s="56">
        <f t="shared" si="4"/>
        <v>293</v>
      </c>
      <c r="J305" s="141"/>
      <c r="K305" s="141"/>
      <c r="L305" s="141"/>
      <c r="M305" s="141"/>
    </row>
    <row r="306" spans="1:13" ht="15.95" customHeight="1" outlineLevel="1" x14ac:dyDescent="0.25">
      <c r="A306" s="37">
        <f>+QUESTIONNAIRE!A306</f>
        <v>0</v>
      </c>
      <c r="B306" s="252">
        <f>+QUESTIONNAIRE!B306</f>
        <v>0</v>
      </c>
      <c r="C306" s="133">
        <f>+QUESTIONNAIRE!C306</f>
        <v>0</v>
      </c>
      <c r="D306" s="483" t="str">
        <f>+QUESTIONNAIRE!D306</f>
        <v>Da li analiza ocjenjuje hoće li kreditori biti zadovoljni s financijskim stanjem i tehničkim kapacitetima potencijalnih izvoditelja radova i pružatelja usluga?</v>
      </c>
      <c r="E306" s="483">
        <f>+QUESTIONNAIRE!E306</f>
        <v>0</v>
      </c>
      <c r="F306" s="67" t="str">
        <f>+HLOOKUP($D$6,$J$13:$S$488,I306,FALSE)</f>
        <v>--Molimo odaberite--</v>
      </c>
      <c r="G306" s="139"/>
      <c r="I306" s="56">
        <f t="shared" si="4"/>
        <v>294</v>
      </c>
      <c r="J306" s="67" t="s">
        <v>70</v>
      </c>
      <c r="K306" s="67" t="s">
        <v>71</v>
      </c>
      <c r="L306" s="67" t="s">
        <v>70</v>
      </c>
      <c r="M306" s="67" t="s">
        <v>71</v>
      </c>
    </row>
    <row r="307" spans="1:13" ht="15.95" customHeight="1" outlineLevel="1" x14ac:dyDescent="0.25">
      <c r="A307" s="37">
        <f>+QUESTIONNAIRE!A307</f>
        <v>0</v>
      </c>
      <c r="B307" s="131">
        <f>+QUESTIONNAIRE!B307</f>
        <v>0</v>
      </c>
      <c r="C307" s="133">
        <f>+QUESTIONNAIRE!C307</f>
        <v>0</v>
      </c>
      <c r="D307" s="138">
        <f>+QUESTIONNAIRE!D307</f>
        <v>0</v>
      </c>
      <c r="E307" s="138">
        <f>+QUESTIONNAIRE!E307</f>
        <v>0</v>
      </c>
      <c r="F307" s="141"/>
      <c r="G307" s="139"/>
      <c r="I307" s="56">
        <f t="shared" si="4"/>
        <v>295</v>
      </c>
      <c r="J307" s="141"/>
      <c r="K307" s="141"/>
      <c r="L307" s="141"/>
      <c r="M307" s="141"/>
    </row>
    <row r="308" spans="1:13" ht="15.95" customHeight="1" outlineLevel="1" x14ac:dyDescent="0.25">
      <c r="A308" s="37">
        <f>+QUESTIONNAIRE!A308</f>
        <v>0</v>
      </c>
      <c r="B308" s="252" t="str">
        <f>+QUESTIONNAIRE!B308</f>
        <v xml:space="preserve">∞ </v>
      </c>
      <c r="C308" s="482" t="str">
        <f>+QUESTIONNAIRE!C308</f>
        <v>Da li su konzultanti bili uključeni u Ispitivanje tržišta i analizu bankabilnosti? (pogledajte Osnivanje i struktura projektnog tima)</v>
      </c>
      <c r="D308" s="482">
        <f>+QUESTIONNAIRE!D308</f>
        <v>0</v>
      </c>
      <c r="E308" s="482">
        <f>+QUESTIONNAIRE!E308</f>
        <v>0</v>
      </c>
      <c r="F308" s="272" t="str">
        <f>+HLOOKUP($D$6,$J$13:$S$488,I308,FALSE)</f>
        <v>--Molimo odaberite--</v>
      </c>
      <c r="G308" s="136"/>
      <c r="I308" s="56">
        <f t="shared" si="4"/>
        <v>296</v>
      </c>
      <c r="J308" s="272" t="s">
        <v>70</v>
      </c>
      <c r="K308" s="272" t="s">
        <v>71</v>
      </c>
      <c r="L308" s="272" t="s">
        <v>70</v>
      </c>
      <c r="M308" s="272" t="s">
        <v>71</v>
      </c>
    </row>
    <row r="309" spans="1:13" ht="15.95" customHeight="1" outlineLevel="1" x14ac:dyDescent="0.25">
      <c r="A309" s="37">
        <f>+QUESTIONNAIRE!A309</f>
        <v>0</v>
      </c>
      <c r="B309" s="252">
        <f>+QUESTIONNAIRE!B309</f>
        <v>0</v>
      </c>
      <c r="C309" s="482">
        <f>+QUESTIONNAIRE!C309</f>
        <v>0</v>
      </c>
      <c r="D309" s="482">
        <f>+QUESTIONNAIRE!D309</f>
        <v>0</v>
      </c>
      <c r="E309" s="482">
        <f>+QUESTIONNAIRE!E309</f>
        <v>0</v>
      </c>
      <c r="F309" s="141"/>
      <c r="G309" s="136"/>
      <c r="I309" s="56">
        <f t="shared" si="4"/>
        <v>297</v>
      </c>
      <c r="J309" s="141"/>
      <c r="K309" s="141"/>
      <c r="L309" s="141"/>
      <c r="M309" s="141"/>
    </row>
    <row r="310" spans="1:13" ht="15.95" customHeight="1" outlineLevel="1" x14ac:dyDescent="0.25">
      <c r="A310" s="37">
        <f>+QUESTIONNAIRE!A310</f>
        <v>0</v>
      </c>
      <c r="B310" s="252">
        <f>+QUESTIONNAIRE!B310</f>
        <v>0</v>
      </c>
      <c r="C310" s="482" t="str">
        <f>+QUESTIONNAIRE!C310</f>
        <v>Da li analiza osigurava da je broj i opseg kontaktiranih organizacija dovoljno širok?</v>
      </c>
      <c r="D310" s="482">
        <f>+QUESTIONNAIRE!D310</f>
        <v>0</v>
      </c>
      <c r="E310" s="482">
        <f>+QUESTIONNAIRE!E310</f>
        <v>0</v>
      </c>
      <c r="F310" s="272" t="str">
        <f>+HLOOKUP($D$6,$J$13:$S$488,I310,FALSE)</f>
        <v>--Molimo odaberite--</v>
      </c>
      <c r="G310" s="136"/>
      <c r="I310" s="56">
        <f t="shared" si="4"/>
        <v>298</v>
      </c>
      <c r="J310" s="272" t="s">
        <v>70</v>
      </c>
      <c r="K310" s="272" t="s">
        <v>71</v>
      </c>
      <c r="L310" s="272" t="s">
        <v>70</v>
      </c>
      <c r="M310" s="272" t="s">
        <v>71</v>
      </c>
    </row>
    <row r="311" spans="1:13" ht="15.95" customHeight="1" outlineLevel="1" x14ac:dyDescent="0.25">
      <c r="A311" s="37">
        <f>+QUESTIONNAIRE!A311</f>
        <v>0</v>
      </c>
      <c r="B311" s="131">
        <f>+QUESTIONNAIRE!B311</f>
        <v>0</v>
      </c>
      <c r="C311" s="482">
        <f>+QUESTIONNAIRE!C311</f>
        <v>0</v>
      </c>
      <c r="D311" s="482">
        <f>+QUESTIONNAIRE!D311</f>
        <v>0</v>
      </c>
      <c r="E311" s="482">
        <f>+QUESTIONNAIRE!E311</f>
        <v>0</v>
      </c>
      <c r="F311" s="141"/>
      <c r="G311" s="139"/>
      <c r="I311" s="56">
        <f t="shared" si="4"/>
        <v>299</v>
      </c>
      <c r="J311" s="141"/>
      <c r="K311" s="141"/>
      <c r="L311" s="141"/>
      <c r="M311" s="141"/>
    </row>
    <row r="312" spans="1:13" ht="15.95" customHeight="1" outlineLevel="1" x14ac:dyDescent="0.25">
      <c r="A312" s="37">
        <f>+QUESTIONNAIRE!A312</f>
        <v>0</v>
      </c>
      <c r="B312" s="252">
        <f>+QUESTIONNAIRE!B312</f>
        <v>0</v>
      </c>
      <c r="C312" s="482" t="str">
        <f>+QUESTIONNAIRE!C312</f>
        <v>Jesu li rezultati analize uzeti u obzir u tehničkim karakteristikama i ugovornim odredbama projekta?</v>
      </c>
      <c r="D312" s="482">
        <f>+QUESTIONNAIRE!D312</f>
        <v>0</v>
      </c>
      <c r="E312" s="482">
        <f>+QUESTIONNAIRE!E312</f>
        <v>0</v>
      </c>
      <c r="F312" s="272" t="str">
        <f>+HLOOKUP($D$6,$J$13:$S$488,I312,FALSE)</f>
        <v>--Molimo odaberite--</v>
      </c>
      <c r="G312" s="136"/>
      <c r="I312" s="56">
        <f t="shared" si="4"/>
        <v>300</v>
      </c>
      <c r="J312" s="272" t="s">
        <v>70</v>
      </c>
      <c r="K312" s="272" t="s">
        <v>71</v>
      </c>
      <c r="L312" s="272" t="s">
        <v>70</v>
      </c>
      <c r="M312" s="272" t="s">
        <v>71</v>
      </c>
    </row>
    <row r="313" spans="1:13" ht="15.95" customHeight="1" outlineLevel="1" x14ac:dyDescent="0.25">
      <c r="A313" s="37">
        <f>+QUESTIONNAIRE!A313</f>
        <v>0</v>
      </c>
      <c r="B313" s="131">
        <f>+QUESTIONNAIRE!B313</f>
        <v>0</v>
      </c>
      <c r="C313" s="482">
        <f>+QUESTIONNAIRE!C313</f>
        <v>0</v>
      </c>
      <c r="D313" s="482">
        <f>+QUESTIONNAIRE!D313</f>
        <v>0</v>
      </c>
      <c r="E313" s="482">
        <f>+QUESTIONNAIRE!E313</f>
        <v>0</v>
      </c>
      <c r="F313" s="141"/>
      <c r="G313" s="139"/>
      <c r="I313" s="56">
        <f t="shared" si="4"/>
        <v>301</v>
      </c>
      <c r="J313" s="141"/>
      <c r="K313" s="141"/>
      <c r="L313" s="141"/>
      <c r="M313" s="141"/>
    </row>
    <row r="314" spans="1:13" ht="15.95" customHeight="1" outlineLevel="1" x14ac:dyDescent="0.25">
      <c r="A314" s="37">
        <f>+QUESTIONNAIRE!A314</f>
        <v>0</v>
      </c>
      <c r="B314" s="131">
        <f>+QUESTIONNAIRE!B314</f>
        <v>0</v>
      </c>
      <c r="C314" s="482" t="str">
        <f>+QUESTIONNAIRE!C314</f>
        <v>Da li sveukupna analiza tržišta ocjenjuje je li vjerojatno da će postojati jaka razina konkurencije između ponuditelja u nabavi projekta?</v>
      </c>
      <c r="D314" s="482">
        <f>+QUESTIONNAIRE!D314</f>
        <v>0</v>
      </c>
      <c r="E314" s="482">
        <f>+QUESTIONNAIRE!E314</f>
        <v>0</v>
      </c>
      <c r="F314" s="272" t="str">
        <f>+HLOOKUP($D$6,$J$13:$S$488,I314,FALSE)</f>
        <v>--Molimo odaberite--</v>
      </c>
      <c r="G314" s="136"/>
      <c r="I314" s="56">
        <f t="shared" si="4"/>
        <v>302</v>
      </c>
      <c r="J314" s="272" t="s">
        <v>70</v>
      </c>
      <c r="K314" s="272" t="s">
        <v>71</v>
      </c>
      <c r="L314" s="272" t="s">
        <v>70</v>
      </c>
      <c r="M314" s="272" t="s">
        <v>71</v>
      </c>
    </row>
    <row r="315" spans="1:13" ht="15.95" customHeight="1" outlineLevel="1" x14ac:dyDescent="0.25">
      <c r="A315" s="37">
        <f>+QUESTIONNAIRE!A315</f>
        <v>0</v>
      </c>
      <c r="B315" s="131">
        <f>+QUESTIONNAIRE!B315</f>
        <v>0</v>
      </c>
      <c r="C315" s="482">
        <f>+QUESTIONNAIRE!C315</f>
        <v>0</v>
      </c>
      <c r="D315" s="482">
        <f>+QUESTIONNAIRE!D315</f>
        <v>0</v>
      </c>
      <c r="E315" s="482">
        <f>+QUESTIONNAIRE!E315</f>
        <v>0</v>
      </c>
      <c r="F315" s="141"/>
      <c r="G315" s="139"/>
      <c r="I315" s="56">
        <f t="shared" si="4"/>
        <v>303</v>
      </c>
      <c r="J315" s="141"/>
      <c r="K315" s="141"/>
      <c r="L315" s="141"/>
      <c r="M315" s="141"/>
    </row>
    <row r="316" spans="1:13" ht="15.95" customHeight="1" outlineLevel="1" x14ac:dyDescent="0.25">
      <c r="A316" s="37">
        <f>+QUESTIONNAIRE!A316</f>
        <v>0</v>
      </c>
      <c r="B316" s="252">
        <f>+QUESTIONNAIRE!B316</f>
        <v>0</v>
      </c>
      <c r="C316" s="482" t="str">
        <f>+QUESTIONNAIRE!C316</f>
        <v>Je li analiza uključila fokusiranje na identificiranje zapreka jakoj konkurenciji?</v>
      </c>
      <c r="D316" s="482">
        <f>+QUESTIONNAIRE!D316</f>
        <v>0</v>
      </c>
      <c r="E316" s="482">
        <f>+QUESTIONNAIRE!E316</f>
        <v>0</v>
      </c>
      <c r="F316" s="272" t="str">
        <f>+HLOOKUP($D$6,$J$13:$S$488,I316,FALSE)</f>
        <v>--Molimo odaberite--</v>
      </c>
      <c r="G316" s="136"/>
      <c r="I316" s="56">
        <f t="shared" si="4"/>
        <v>304</v>
      </c>
      <c r="J316" s="272" t="s">
        <v>70</v>
      </c>
      <c r="K316" s="272" t="s">
        <v>71</v>
      </c>
      <c r="L316" s="272" t="s">
        <v>70</v>
      </c>
      <c r="M316" s="272" t="s">
        <v>71</v>
      </c>
    </row>
    <row r="317" spans="1:13" ht="15.95" customHeight="1" outlineLevel="1" x14ac:dyDescent="0.25">
      <c r="A317" s="37">
        <f>+QUESTIONNAIRE!A317</f>
        <v>0</v>
      </c>
      <c r="B317" s="131">
        <f>+QUESTIONNAIRE!B317</f>
        <v>0</v>
      </c>
      <c r="C317" s="133">
        <f>+QUESTIONNAIRE!C317</f>
        <v>0</v>
      </c>
      <c r="D317" s="133">
        <f>+QUESTIONNAIRE!D317</f>
        <v>0</v>
      </c>
      <c r="E317" s="138">
        <f>+QUESTIONNAIRE!E317</f>
        <v>0</v>
      </c>
      <c r="F317" s="297"/>
      <c r="G317" s="139"/>
      <c r="I317" s="56">
        <f t="shared" si="4"/>
        <v>305</v>
      </c>
      <c r="J317" s="297"/>
      <c r="K317" s="297"/>
      <c r="L317" s="297"/>
      <c r="M317" s="297"/>
    </row>
    <row r="318" spans="1:13" ht="15.95" customHeight="1" outlineLevel="1" x14ac:dyDescent="0.25">
      <c r="A318" s="37">
        <f>+QUESTIONNAIRE!A318</f>
        <v>0</v>
      </c>
      <c r="B318" s="143">
        <f>+QUESTIONNAIRE!B318</f>
        <v>0</v>
      </c>
      <c r="C318" s="328">
        <f>+QUESTIONNAIRE!C318</f>
        <v>0</v>
      </c>
      <c r="D318" s="328">
        <f>+QUESTIONNAIRE!D318</f>
        <v>0</v>
      </c>
      <c r="E318" s="328">
        <f>+QUESTIONNAIRE!E318</f>
        <v>0</v>
      </c>
      <c r="F318" s="146"/>
      <c r="G318" s="147"/>
      <c r="I318" s="56">
        <f t="shared" si="4"/>
        <v>306</v>
      </c>
      <c r="J318" s="146"/>
      <c r="K318" s="146"/>
      <c r="L318" s="146"/>
      <c r="M318" s="146"/>
    </row>
    <row r="319" spans="1:13" ht="15.95" customHeight="1" outlineLevel="1" x14ac:dyDescent="0.25">
      <c r="A319" s="37">
        <f>+QUESTIONNAIRE!A319</f>
        <v>0</v>
      </c>
      <c r="B319" s="116">
        <f>+QUESTIONNAIRE!B319</f>
        <v>0</v>
      </c>
      <c r="C319" s="112">
        <f>+QUESTIONNAIRE!C319</f>
        <v>0</v>
      </c>
      <c r="D319" s="112">
        <f>+QUESTIONNAIRE!D319</f>
        <v>0</v>
      </c>
      <c r="E319" s="112">
        <f>+QUESTIONNAIRE!E319</f>
        <v>0</v>
      </c>
      <c r="F319" s="53"/>
      <c r="G319" s="92"/>
      <c r="I319" s="56">
        <f t="shared" si="4"/>
        <v>307</v>
      </c>
      <c r="J319" s="53"/>
      <c r="K319" s="53"/>
      <c r="L319" s="53"/>
      <c r="M319" s="53"/>
    </row>
    <row r="320" spans="1:13" ht="15.95" customHeight="1" outlineLevel="1" x14ac:dyDescent="0.25">
      <c r="A320" s="37">
        <f>+QUESTIONNAIRE!A320</f>
        <v>0</v>
      </c>
      <c r="B320" s="78" t="str">
        <f>+QUESTIONNAIRE!B320</f>
        <v>Procjena JPP opcije u odnosu na alternativne opcije isporuke projekta</v>
      </c>
      <c r="C320" s="113">
        <f>+QUESTIONNAIRE!C320</f>
        <v>0</v>
      </c>
      <c r="D320" s="113">
        <f>+QUESTIONNAIRE!D320</f>
        <v>0</v>
      </c>
      <c r="E320" s="113">
        <f>+QUESTIONNAIRE!E320</f>
        <v>0</v>
      </c>
      <c r="F320" s="99"/>
      <c r="G320" s="36"/>
      <c r="I320" s="56">
        <f t="shared" si="4"/>
        <v>308</v>
      </c>
      <c r="J320" s="99"/>
      <c r="K320" s="99"/>
      <c r="L320" s="99"/>
      <c r="M320" s="99"/>
    </row>
    <row r="321" spans="1:13" ht="15.95" customHeight="1" outlineLevel="1" x14ac:dyDescent="0.25">
      <c r="A321" s="37">
        <f>+QUESTIONNAIRE!A321</f>
        <v>0</v>
      </c>
      <c r="B321" s="78">
        <f>+QUESTIONNAIRE!B321</f>
        <v>0</v>
      </c>
      <c r="C321" s="113">
        <f>+QUESTIONNAIRE!C321</f>
        <v>0</v>
      </c>
      <c r="D321" s="113">
        <f>+QUESTIONNAIRE!D321</f>
        <v>0</v>
      </c>
      <c r="E321" s="113">
        <f>+QUESTIONNAIRE!E321</f>
        <v>0</v>
      </c>
      <c r="F321" s="99"/>
      <c r="G321" s="36"/>
      <c r="I321" s="56">
        <f t="shared" si="4"/>
        <v>309</v>
      </c>
      <c r="J321" s="99"/>
      <c r="K321" s="99"/>
      <c r="L321" s="99"/>
      <c r="M321" s="99"/>
    </row>
    <row r="322" spans="1:13" ht="15.95" customHeight="1" outlineLevel="1" x14ac:dyDescent="0.25">
      <c r="A322" s="37">
        <f>+QUESTIONNAIRE!A322</f>
        <v>0</v>
      </c>
      <c r="B322" s="125">
        <f>+QUESTIONNAIRE!B322</f>
        <v>0</v>
      </c>
      <c r="C322" s="319">
        <f>+QUESTIONNAIRE!C322</f>
        <v>0</v>
      </c>
      <c r="D322" s="127">
        <f>+QUESTIONNAIRE!D322</f>
        <v>0</v>
      </c>
      <c r="E322" s="127">
        <f>+QUESTIONNAIRE!E322</f>
        <v>0</v>
      </c>
      <c r="F322" s="129"/>
      <c r="G322" s="130"/>
      <c r="I322" s="56">
        <f t="shared" si="4"/>
        <v>310</v>
      </c>
      <c r="J322" s="129"/>
      <c r="K322" s="129"/>
      <c r="L322" s="129"/>
      <c r="M322" s="129"/>
    </row>
    <row r="323" spans="1:13" ht="15.95" customHeight="1" outlineLevel="1" x14ac:dyDescent="0.25">
      <c r="A323" s="37">
        <f>+QUESTIONNAIRE!A323</f>
        <v>0</v>
      </c>
      <c r="B323" s="131">
        <f>+QUESTIONNAIRE!B323</f>
        <v>0</v>
      </c>
      <c r="C323" s="133">
        <f>+QUESTIONNAIRE!C323</f>
        <v>0</v>
      </c>
      <c r="D323" s="133">
        <f>+QUESTIONNAIRE!D323</f>
        <v>0</v>
      </c>
      <c r="E323" s="150">
        <f>+QUESTIONNAIRE!E323</f>
        <v>0</v>
      </c>
      <c r="F323" s="135"/>
      <c r="G323" s="136"/>
      <c r="I323" s="56">
        <f t="shared" si="4"/>
        <v>311</v>
      </c>
      <c r="J323" s="135"/>
      <c r="K323" s="135"/>
      <c r="L323" s="135"/>
      <c r="M323" s="135"/>
    </row>
    <row r="324" spans="1:13" ht="15.95" customHeight="1" outlineLevel="1" x14ac:dyDescent="0.25">
      <c r="A324" s="37">
        <f>+QUESTIONNAIRE!A324</f>
        <v>0</v>
      </c>
      <c r="B324" s="131">
        <f>+QUESTIONNAIRE!B324</f>
        <v>0</v>
      </c>
      <c r="C324" s="482" t="str">
        <f>+QUESTIONNAIRE!C324</f>
        <v>Da li je JPP opcija bila uspoređena s alternativnim privatnim i javnim opcijama isporuke projekta?</v>
      </c>
      <c r="D324" s="482">
        <f>+QUESTIONNAIRE!D324</f>
        <v>0</v>
      </c>
      <c r="E324" s="482">
        <f>+QUESTIONNAIRE!E324</f>
        <v>0</v>
      </c>
      <c r="F324" s="272" t="str">
        <f>+HLOOKUP($D$6,$J$13:$S$488,I324,FALSE)</f>
        <v>--Molimo odaberite--</v>
      </c>
      <c r="G324" s="136"/>
      <c r="I324" s="56">
        <f t="shared" si="4"/>
        <v>312</v>
      </c>
      <c r="J324" s="272" t="s">
        <v>70</v>
      </c>
      <c r="K324" s="272" t="s">
        <v>71</v>
      </c>
      <c r="L324" s="272" t="s">
        <v>70</v>
      </c>
      <c r="M324" s="272" t="s">
        <v>72</v>
      </c>
    </row>
    <row r="325" spans="1:13" ht="15.95" customHeight="1" outlineLevel="1" x14ac:dyDescent="0.25">
      <c r="A325" s="37">
        <f>+QUESTIONNAIRE!A325</f>
        <v>0</v>
      </c>
      <c r="B325" s="131">
        <f>+QUESTIONNAIRE!B325</f>
        <v>0</v>
      </c>
      <c r="C325" s="138" t="str">
        <f>+QUESTIONNAIRE!C325</f>
        <v>Ako DA:</v>
      </c>
      <c r="D325" s="138">
        <f>+QUESTIONNAIRE!D325</f>
        <v>0</v>
      </c>
      <c r="E325" s="138">
        <f>+QUESTIONNAIRE!E325</f>
        <v>0</v>
      </c>
      <c r="F325" s="138"/>
      <c r="G325" s="136"/>
      <c r="I325" s="56">
        <f t="shared" si="4"/>
        <v>313</v>
      </c>
      <c r="J325" s="138"/>
      <c r="K325" s="138"/>
      <c r="L325" s="138"/>
      <c r="M325" s="138"/>
    </row>
    <row r="326" spans="1:13" ht="15.95" customHeight="1" outlineLevel="1" x14ac:dyDescent="0.25">
      <c r="A326" s="37">
        <f>+QUESTIONNAIRE!A326</f>
        <v>0</v>
      </c>
      <c r="B326" s="131">
        <f>+QUESTIONNAIRE!B326</f>
        <v>0</v>
      </c>
      <c r="C326" s="222">
        <f>+QUESTIONNAIRE!C326</f>
        <v>0</v>
      </c>
      <c r="D326" s="477" t="str">
        <f>+QUESTIONNAIRE!D326</f>
        <v xml:space="preserve">Postoji li propisana metodologija za takvu usporedbu? </v>
      </c>
      <c r="E326" s="477">
        <f>+QUESTIONNAIRE!E326</f>
        <v>0</v>
      </c>
      <c r="F326" s="67" t="str">
        <f>+HLOOKUP($D$6,$J$13:$S$488,I326,FALSE)</f>
        <v>--Molimo odaberite--</v>
      </c>
      <c r="G326" s="136"/>
      <c r="I326" s="56">
        <f t="shared" si="4"/>
        <v>314</v>
      </c>
      <c r="J326" s="67" t="s">
        <v>70</v>
      </c>
      <c r="K326" s="67" t="s">
        <v>71</v>
      </c>
      <c r="L326" s="67" t="s">
        <v>70</v>
      </c>
      <c r="M326" s="67" t="s">
        <v>71</v>
      </c>
    </row>
    <row r="327" spans="1:13" ht="15.95" customHeight="1" outlineLevel="1" x14ac:dyDescent="0.25">
      <c r="A327" s="37">
        <f>+QUESTIONNAIRE!A327</f>
        <v>0</v>
      </c>
      <c r="B327" s="131">
        <f>+QUESTIONNAIRE!B327</f>
        <v>0</v>
      </c>
      <c r="C327" s="222">
        <f>+QUESTIONNAIRE!C327</f>
        <v>0</v>
      </c>
      <c r="D327" s="477">
        <f>+QUESTIONNAIRE!D327</f>
        <v>0</v>
      </c>
      <c r="E327" s="477">
        <f>+QUESTIONNAIRE!E327</f>
        <v>0</v>
      </c>
      <c r="F327" s="249"/>
      <c r="G327" s="136"/>
      <c r="I327" s="56">
        <f t="shared" si="4"/>
        <v>315</v>
      </c>
      <c r="J327" s="249"/>
      <c r="K327" s="249"/>
      <c r="L327" s="249"/>
      <c r="M327" s="249"/>
    </row>
    <row r="328" spans="1:13" ht="15.95" customHeight="1" outlineLevel="1" x14ac:dyDescent="0.25">
      <c r="A328" s="37">
        <f>+QUESTIONNAIRE!A328</f>
        <v>0</v>
      </c>
      <c r="B328" s="131">
        <f>+QUESTIONNAIRE!B328</f>
        <v>0</v>
      </c>
      <c r="C328" s="222">
        <f>+QUESTIONNAIRE!C328</f>
        <v>0</v>
      </c>
      <c r="D328" s="477">
        <f>+QUESTIONNAIRE!D328</f>
        <v>0</v>
      </c>
      <c r="E328" s="477" t="str">
        <f>+QUESTIONNAIRE!E328</f>
        <v>Ako DA, je li ta metodologija bila primijenjena?</v>
      </c>
      <c r="F328" s="67" t="str">
        <f>+HLOOKUP($D$6,$J$13:$S$488,I328,FALSE)</f>
        <v>--Molimo odaberite--</v>
      </c>
      <c r="G328" s="136"/>
      <c r="I328" s="56">
        <f t="shared" si="4"/>
        <v>316</v>
      </c>
      <c r="J328" s="67" t="s">
        <v>70</v>
      </c>
      <c r="K328" s="67" t="s">
        <v>71</v>
      </c>
      <c r="L328" s="67" t="s">
        <v>70</v>
      </c>
      <c r="M328" s="67" t="s">
        <v>71</v>
      </c>
    </row>
    <row r="329" spans="1:13" ht="15.95" customHeight="1" outlineLevel="1" x14ac:dyDescent="0.25">
      <c r="A329" s="37">
        <f>+QUESTIONNAIRE!A329</f>
        <v>0</v>
      </c>
      <c r="B329" s="131">
        <f>+QUESTIONNAIRE!B329</f>
        <v>0</v>
      </c>
      <c r="C329" s="222">
        <f>+QUESTIONNAIRE!C329</f>
        <v>0</v>
      </c>
      <c r="D329" s="477">
        <f>+QUESTIONNAIRE!D329</f>
        <v>0</v>
      </c>
      <c r="E329" s="477">
        <f>+QUESTIONNAIRE!E329</f>
        <v>0</v>
      </c>
      <c r="F329" s="141"/>
      <c r="G329" s="136"/>
      <c r="I329" s="56">
        <f t="shared" si="4"/>
        <v>317</v>
      </c>
      <c r="J329" s="141"/>
      <c r="K329" s="141"/>
      <c r="L329" s="141"/>
      <c r="M329" s="141"/>
    </row>
    <row r="330" spans="1:13" ht="15.95" customHeight="1" outlineLevel="1" x14ac:dyDescent="0.25">
      <c r="A330" s="37">
        <f>+QUESTIONNAIRE!A330</f>
        <v>0</v>
      </c>
      <c r="B330" s="131">
        <f>+QUESTIONNAIRE!B330</f>
        <v>0</v>
      </c>
      <c r="C330" s="222">
        <f>+QUESTIONNAIRE!C330</f>
        <v>0</v>
      </c>
      <c r="D330" s="477" t="str">
        <f>+QUESTIONNAIRE!D330</f>
        <v>Da li je procjena uključila uspoređivanje sveukupnih dugoročnih troškova različitih opcija isporuke projekta sličnog opsega i zahtjeva za uslugom?</v>
      </c>
      <c r="E330" s="477">
        <f>+QUESTIONNAIRE!E330</f>
        <v>0</v>
      </c>
      <c r="F330" s="67" t="str">
        <f>+HLOOKUP($D$6,$J$13:$S$488,I330,FALSE)</f>
        <v>--Molimo odaberite--</v>
      </c>
      <c r="G330" s="136"/>
      <c r="I330" s="56">
        <f t="shared" si="4"/>
        <v>318</v>
      </c>
      <c r="J330" s="67" t="s">
        <v>70</v>
      </c>
      <c r="K330" s="67" t="s">
        <v>71</v>
      </c>
      <c r="L330" s="67" t="s">
        <v>70</v>
      </c>
      <c r="M330" s="67" t="s">
        <v>71</v>
      </c>
    </row>
    <row r="331" spans="1:13" ht="15.95" customHeight="1" outlineLevel="1" x14ac:dyDescent="0.25">
      <c r="A331" s="37">
        <f>+QUESTIONNAIRE!A331</f>
        <v>0</v>
      </c>
      <c r="B331" s="131">
        <f>+QUESTIONNAIRE!B331</f>
        <v>0</v>
      </c>
      <c r="C331" s="224">
        <f>+QUESTIONNAIRE!C331</f>
        <v>0</v>
      </c>
      <c r="D331" s="477">
        <f>+QUESTIONNAIRE!D331</f>
        <v>0</v>
      </c>
      <c r="E331" s="477">
        <f>+QUESTIONNAIRE!E331</f>
        <v>0</v>
      </c>
      <c r="F331" s="135"/>
      <c r="G331" s="136"/>
      <c r="I331" s="56">
        <f t="shared" si="4"/>
        <v>319</v>
      </c>
      <c r="J331" s="135"/>
      <c r="K331" s="135"/>
      <c r="L331" s="135"/>
      <c r="M331" s="135"/>
    </row>
    <row r="332" spans="1:13" ht="15.95" customHeight="1" outlineLevel="1" x14ac:dyDescent="0.25">
      <c r="A332" s="37">
        <f>+QUESTIONNAIRE!A332</f>
        <v>0</v>
      </c>
      <c r="B332" s="131">
        <f>+QUESTIONNAIRE!B332</f>
        <v>0</v>
      </c>
      <c r="C332" s="224">
        <f>+QUESTIONNAIRE!C332</f>
        <v>0</v>
      </c>
      <c r="D332" s="477" t="str">
        <f>+QUESTIONNAIRE!D332</f>
        <v>Da li je ta procjena ocijenila vrijednost utjecaja rizika povezanih sa svakom od opcija isporuke projekta?</v>
      </c>
      <c r="E332" s="477">
        <f>+QUESTIONNAIRE!E332</f>
        <v>0</v>
      </c>
      <c r="F332" s="67" t="str">
        <f>+HLOOKUP($D$6,$J$13:$S$488,I332,FALSE)</f>
        <v>--Molimo odaberite--</v>
      </c>
      <c r="G332" s="136"/>
      <c r="I332" s="56">
        <f t="shared" si="4"/>
        <v>320</v>
      </c>
      <c r="J332" s="67" t="s">
        <v>70</v>
      </c>
      <c r="K332" s="67" t="s">
        <v>71</v>
      </c>
      <c r="L332" s="67" t="s">
        <v>70</v>
      </c>
      <c r="M332" s="67" t="s">
        <v>71</v>
      </c>
    </row>
    <row r="333" spans="1:13" ht="15.95" customHeight="1" outlineLevel="1" x14ac:dyDescent="0.25">
      <c r="A333" s="37">
        <f>+QUESTIONNAIRE!A333</f>
        <v>0</v>
      </c>
      <c r="B333" s="131">
        <f>+QUESTIONNAIRE!B333</f>
        <v>0</v>
      </c>
      <c r="C333" s="222">
        <f>+QUESTIONNAIRE!C333</f>
        <v>0</v>
      </c>
      <c r="D333" s="477">
        <f>+QUESTIONNAIRE!D333</f>
        <v>0</v>
      </c>
      <c r="E333" s="477">
        <f>+QUESTIONNAIRE!E333</f>
        <v>0</v>
      </c>
      <c r="F333" s="135"/>
      <c r="G333" s="136"/>
      <c r="I333" s="56">
        <f t="shared" si="4"/>
        <v>321</v>
      </c>
      <c r="J333" s="135"/>
      <c r="K333" s="135"/>
      <c r="L333" s="135"/>
      <c r="M333" s="135"/>
    </row>
    <row r="334" spans="1:13" ht="15.95" customHeight="1" outlineLevel="1" x14ac:dyDescent="0.25">
      <c r="A334" s="37">
        <f>+QUESTIONNAIRE!A334</f>
        <v>0</v>
      </c>
      <c r="B334" s="131">
        <f>+QUESTIONNAIRE!B334</f>
        <v>0</v>
      </c>
      <c r="C334" s="224">
        <f>+QUESTIONNAIRE!C334</f>
        <v>0</v>
      </c>
      <c r="D334" s="477" t="str">
        <f>+QUESTIONNAIRE!D334</f>
        <v>Da li je ta procjena uzela u obzir kvalitativne faktore za svaku opciju isporuke projekta, kao što su prostor za fleksibilnost, mogućnosti za inovacije, upravljačke i organizacijske posljedice za javno tijelo, raniji početak usluge?</v>
      </c>
      <c r="E334" s="477">
        <f>+QUESTIONNAIRE!E334</f>
        <v>0</v>
      </c>
      <c r="F334" s="67" t="str">
        <f>+HLOOKUP($D$6,$J$13:$S$488,I334,FALSE)</f>
        <v>--Molimo odaberite--</v>
      </c>
      <c r="G334" s="136"/>
      <c r="I334" s="56">
        <f t="shared" si="4"/>
        <v>322</v>
      </c>
      <c r="J334" s="67" t="s">
        <v>70</v>
      </c>
      <c r="K334" s="67" t="s">
        <v>71</v>
      </c>
      <c r="L334" s="67" t="s">
        <v>70</v>
      </c>
      <c r="M334" s="67" t="s">
        <v>71</v>
      </c>
    </row>
    <row r="335" spans="1:13" ht="15.95" customHeight="1" outlineLevel="1" x14ac:dyDescent="0.25">
      <c r="A335" s="37">
        <f>+QUESTIONNAIRE!A335</f>
        <v>0</v>
      </c>
      <c r="B335" s="131">
        <f>+QUESTIONNAIRE!B335</f>
        <v>0</v>
      </c>
      <c r="C335" s="224">
        <f>+QUESTIONNAIRE!C335</f>
        <v>0</v>
      </c>
      <c r="D335" s="477">
        <f>+QUESTIONNAIRE!D335</f>
        <v>0</v>
      </c>
      <c r="E335" s="477">
        <f>+QUESTIONNAIRE!E335</f>
        <v>0</v>
      </c>
      <c r="F335" s="141"/>
      <c r="G335" s="136"/>
      <c r="I335" s="56">
        <f t="shared" ref="I335:I398" si="5">+I334+1</f>
        <v>323</v>
      </c>
      <c r="J335" s="141"/>
      <c r="K335" s="141"/>
      <c r="L335" s="141"/>
      <c r="M335" s="141"/>
    </row>
    <row r="336" spans="1:13" ht="15.95" customHeight="1" outlineLevel="1" x14ac:dyDescent="0.25">
      <c r="A336" s="37">
        <f>+QUESTIONNAIRE!A336</f>
        <v>0</v>
      </c>
      <c r="B336" s="131">
        <f>+QUESTIONNAIRE!B336</f>
        <v>0</v>
      </c>
      <c r="C336" s="222">
        <f>+QUESTIONNAIRE!C336</f>
        <v>0</v>
      </c>
      <c r="D336" s="477" t="str">
        <f>+QUESTIONNAIRE!D336</f>
        <v>Da li je ta procjena bila utemeljena na podacima dostupnim iz ranijih projekata?</v>
      </c>
      <c r="E336" s="477">
        <f>+QUESTIONNAIRE!E336</f>
        <v>0</v>
      </c>
      <c r="F336" s="67" t="str">
        <f>+HLOOKUP($D$6,$J$13:$S$488,I336,FALSE)</f>
        <v>--Molimo odaberite--</v>
      </c>
      <c r="G336" s="136"/>
      <c r="I336" s="56">
        <f t="shared" si="5"/>
        <v>324</v>
      </c>
      <c r="J336" s="67" t="s">
        <v>70</v>
      </c>
      <c r="K336" s="67" t="s">
        <v>71</v>
      </c>
      <c r="L336" s="67" t="s">
        <v>70</v>
      </c>
      <c r="M336" s="67" t="s">
        <v>71</v>
      </c>
    </row>
    <row r="337" spans="1:13" ht="15.95" customHeight="1" outlineLevel="1" x14ac:dyDescent="0.25">
      <c r="A337" s="37">
        <f>+QUESTIONNAIRE!A337</f>
        <v>0</v>
      </c>
      <c r="B337" s="131">
        <f>+QUESTIONNAIRE!B337</f>
        <v>0</v>
      </c>
      <c r="C337" s="224">
        <f>+QUESTIONNAIRE!C337</f>
        <v>0</v>
      </c>
      <c r="D337" s="477">
        <f>+QUESTIONNAIRE!D337</f>
        <v>0</v>
      </c>
      <c r="E337" s="477">
        <f>+QUESTIONNAIRE!E337</f>
        <v>0</v>
      </c>
      <c r="F337" s="135"/>
      <c r="G337" s="136"/>
      <c r="I337" s="56">
        <f t="shared" si="5"/>
        <v>325</v>
      </c>
      <c r="J337" s="135"/>
      <c r="K337" s="135"/>
      <c r="L337" s="135"/>
      <c r="M337" s="135"/>
    </row>
    <row r="338" spans="1:13" ht="15.95" customHeight="1" outlineLevel="1" x14ac:dyDescent="0.25">
      <c r="A338" s="37">
        <f>+QUESTIONNAIRE!A338</f>
        <v>0</v>
      </c>
      <c r="B338" s="252" t="str">
        <f>+QUESTIONNAIRE!B338</f>
        <v xml:space="preserve">∞ </v>
      </c>
      <c r="C338" s="150">
        <f>+QUESTIONNAIRE!C338</f>
        <v>0</v>
      </c>
      <c r="D338" s="477" t="str">
        <f>+QUESTIONNAIRE!D338</f>
        <v>Da li je procjena uključila razinu konkurencije na tržištu za svaku od opcija isporuke projekta? (pogledajte Provođenje ispitivanja tržišta i analize bankabilnosti)</v>
      </c>
      <c r="E338" s="477">
        <f>+QUESTIONNAIRE!E338</f>
        <v>0</v>
      </c>
      <c r="F338" s="67" t="str">
        <f>+HLOOKUP($D$6,$J$13:$S$488,I338,FALSE)</f>
        <v>--Molimo odaberite--</v>
      </c>
      <c r="G338" s="136"/>
      <c r="I338" s="56">
        <f t="shared" si="5"/>
        <v>326</v>
      </c>
      <c r="J338" s="67" t="s">
        <v>70</v>
      </c>
      <c r="K338" s="67" t="s">
        <v>71</v>
      </c>
      <c r="L338" s="67" t="s">
        <v>70</v>
      </c>
      <c r="M338" s="67" t="s">
        <v>71</v>
      </c>
    </row>
    <row r="339" spans="1:13" ht="15.95" customHeight="1" outlineLevel="1" x14ac:dyDescent="0.25">
      <c r="A339" s="37">
        <f>+QUESTIONNAIRE!A339</f>
        <v>0</v>
      </c>
      <c r="B339" s="131">
        <f>+QUESTIONNAIRE!B339</f>
        <v>0</v>
      </c>
      <c r="C339" s="137">
        <f>+QUESTIONNAIRE!C339</f>
        <v>0</v>
      </c>
      <c r="D339" s="477">
        <f>+QUESTIONNAIRE!D339</f>
        <v>0</v>
      </c>
      <c r="E339" s="477">
        <f>+QUESTIONNAIRE!E339</f>
        <v>0</v>
      </c>
      <c r="F339" s="141"/>
      <c r="G339" s="136"/>
      <c r="I339" s="56">
        <f t="shared" si="5"/>
        <v>327</v>
      </c>
      <c r="J339" s="141"/>
      <c r="K339" s="141"/>
      <c r="L339" s="141"/>
      <c r="M339" s="141"/>
    </row>
    <row r="340" spans="1:13" ht="15.95" customHeight="1" outlineLevel="1" x14ac:dyDescent="0.25">
      <c r="A340" s="37">
        <f>+QUESTIONNAIRE!A340</f>
        <v>0</v>
      </c>
      <c r="B340" s="252" t="str">
        <f>+QUESTIONNAIRE!B340</f>
        <v xml:space="preserve">∞ </v>
      </c>
      <c r="C340" s="222">
        <f>+QUESTIONNAIRE!C340</f>
        <v>0</v>
      </c>
      <c r="D340" s="477" t="str">
        <f>+QUESTIONNAIRE!D340</f>
        <v>Jesu li procijenjeni kapacitet i ljudski resursi projektnog tima da upravlja svakom opcijom isporuke projekta? (pogledajte Osnivanje i struktura projektnog tima)</v>
      </c>
      <c r="E340" s="477">
        <f>+QUESTIONNAIRE!E340</f>
        <v>0</v>
      </c>
      <c r="F340" s="67" t="str">
        <f>+HLOOKUP($D$6,$J$13:$S$488,I340,FALSE)</f>
        <v>--Molimo odaberite--</v>
      </c>
      <c r="G340" s="136"/>
      <c r="I340" s="56">
        <f t="shared" si="5"/>
        <v>328</v>
      </c>
      <c r="J340" s="67" t="s">
        <v>70</v>
      </c>
      <c r="K340" s="67" t="s">
        <v>71</v>
      </c>
      <c r="L340" s="67" t="s">
        <v>70</v>
      </c>
      <c r="M340" s="67" t="s">
        <v>71</v>
      </c>
    </row>
    <row r="341" spans="1:13" ht="15.95" customHeight="1" outlineLevel="1" x14ac:dyDescent="0.25">
      <c r="A341" s="37">
        <f>+QUESTIONNAIRE!A341</f>
        <v>0</v>
      </c>
      <c r="B341" s="131">
        <f>+QUESTIONNAIRE!B341</f>
        <v>0</v>
      </c>
      <c r="C341" s="222">
        <f>+QUESTIONNAIRE!C341</f>
        <v>0</v>
      </c>
      <c r="D341" s="477">
        <f>+QUESTIONNAIRE!D341</f>
        <v>0</v>
      </c>
      <c r="E341" s="477">
        <f>+QUESTIONNAIRE!E341</f>
        <v>0</v>
      </c>
      <c r="F341" s="141"/>
      <c r="G341" s="136"/>
      <c r="I341" s="56">
        <f t="shared" si="5"/>
        <v>329</v>
      </c>
      <c r="J341" s="141"/>
      <c r="K341" s="141"/>
      <c r="L341" s="141"/>
      <c r="M341" s="141"/>
    </row>
    <row r="342" spans="1:13" ht="15.95" customHeight="1" outlineLevel="1" x14ac:dyDescent="0.25">
      <c r="A342" s="37">
        <f>+QUESTIONNAIRE!A342</f>
        <v>0</v>
      </c>
      <c r="B342" s="252" t="str">
        <f>+QUESTIONNAIRE!B342</f>
        <v xml:space="preserve">∞ </v>
      </c>
      <c r="C342" s="222">
        <f>+QUESTIONNAIRE!C342</f>
        <v>0</v>
      </c>
      <c r="D342" s="477" t="str">
        <f>+QUESTIONNAIRE!D342</f>
        <v>Da li je procijenjen raspored aktivnosti za svaku opciju isporuke projekta s obzirom na vrijeme potrebno za početak pružanja usluge?  (pogledajte Razvoj plana i rasporeda aktivnosti)</v>
      </c>
      <c r="E342" s="477">
        <f>+QUESTIONNAIRE!E342</f>
        <v>0</v>
      </c>
      <c r="F342" s="67" t="str">
        <f>+HLOOKUP($D$6,$J$13:$S$488,I342,FALSE)</f>
        <v>--Molimo odaberite--</v>
      </c>
      <c r="G342" s="136"/>
      <c r="I342" s="56">
        <f t="shared" si="5"/>
        <v>330</v>
      </c>
      <c r="J342" s="67" t="s">
        <v>70</v>
      </c>
      <c r="K342" s="67" t="s">
        <v>71</v>
      </c>
      <c r="L342" s="67" t="s">
        <v>70</v>
      </c>
      <c r="M342" s="67" t="s">
        <v>71</v>
      </c>
    </row>
    <row r="343" spans="1:13" ht="15.95" customHeight="1" outlineLevel="1" x14ac:dyDescent="0.25">
      <c r="A343" s="37">
        <f>+QUESTIONNAIRE!A343</f>
        <v>0</v>
      </c>
      <c r="B343" s="143">
        <f>+QUESTIONNAIRE!B343</f>
        <v>0</v>
      </c>
      <c r="C343" s="145">
        <f>+QUESTIONNAIRE!C343</f>
        <v>0</v>
      </c>
      <c r="D343" s="145">
        <f>+QUESTIONNAIRE!D343</f>
        <v>0</v>
      </c>
      <c r="E343" s="145">
        <f>+QUESTIONNAIRE!E343</f>
        <v>0</v>
      </c>
      <c r="F343" s="144"/>
      <c r="G343" s="147"/>
      <c r="I343" s="56">
        <f t="shared" si="5"/>
        <v>331</v>
      </c>
      <c r="J343" s="144"/>
      <c r="K343" s="144"/>
      <c r="L343" s="144"/>
      <c r="M343" s="144"/>
    </row>
    <row r="344" spans="1:13" ht="15.95" customHeight="1" outlineLevel="1" x14ac:dyDescent="0.25">
      <c r="A344" s="37">
        <f>+QUESTIONNAIRE!A344</f>
        <v>0</v>
      </c>
      <c r="B344" s="70">
        <f>+QUESTIONNAIRE!B344</f>
        <v>0</v>
      </c>
      <c r="C344" s="70">
        <f>+QUESTIONNAIRE!C344</f>
        <v>0</v>
      </c>
      <c r="D344" s="113">
        <f>+QUESTIONNAIRE!D344</f>
        <v>0</v>
      </c>
      <c r="E344" s="70">
        <f>+QUESTIONNAIRE!E344</f>
        <v>0</v>
      </c>
      <c r="F344" s="102"/>
      <c r="G344" s="36"/>
      <c r="I344" s="56">
        <f t="shared" si="5"/>
        <v>332</v>
      </c>
      <c r="J344" s="102"/>
      <c r="K344" s="102"/>
      <c r="L344" s="102"/>
      <c r="M344" s="102"/>
    </row>
    <row r="345" spans="1:13" ht="15.95" customHeight="1" outlineLevel="1" x14ac:dyDescent="0.25">
      <c r="A345" s="37">
        <f>+QUESTIONNAIRE!A345</f>
        <v>0</v>
      </c>
      <c r="B345" s="78" t="str">
        <f>+QUESTIONNAIRE!B345</f>
        <v>Kreiranje proračuna, računovodstveni i statistički tretman</v>
      </c>
      <c r="C345" s="329">
        <f>+QUESTIONNAIRE!C345</f>
        <v>0</v>
      </c>
      <c r="D345" s="113">
        <f>+QUESTIONNAIRE!D345</f>
        <v>0</v>
      </c>
      <c r="E345" s="113">
        <f>+QUESTIONNAIRE!E345</f>
        <v>0</v>
      </c>
      <c r="F345" s="99"/>
      <c r="G345" s="36"/>
      <c r="I345" s="56">
        <f t="shared" si="5"/>
        <v>333</v>
      </c>
      <c r="J345" s="99"/>
      <c r="K345" s="99"/>
      <c r="L345" s="99"/>
      <c r="M345" s="99"/>
    </row>
    <row r="346" spans="1:13" ht="15.95" customHeight="1" outlineLevel="1" x14ac:dyDescent="0.25">
      <c r="A346" s="37">
        <f>+QUESTIONNAIRE!A346</f>
        <v>0</v>
      </c>
      <c r="B346" s="78">
        <f>+QUESTIONNAIRE!B346</f>
        <v>0</v>
      </c>
      <c r="C346" s="113">
        <f>+QUESTIONNAIRE!C346</f>
        <v>0</v>
      </c>
      <c r="D346" s="113">
        <f>+QUESTIONNAIRE!D346</f>
        <v>0</v>
      </c>
      <c r="E346" s="113">
        <f>+QUESTIONNAIRE!E346</f>
        <v>0</v>
      </c>
      <c r="F346" s="99"/>
      <c r="G346" s="36"/>
      <c r="I346" s="56">
        <f t="shared" si="5"/>
        <v>334</v>
      </c>
      <c r="J346" s="99"/>
      <c r="K346" s="99"/>
      <c r="L346" s="99"/>
      <c r="M346" s="99"/>
    </row>
    <row r="347" spans="1:13" ht="15.95" customHeight="1" outlineLevel="1" x14ac:dyDescent="0.25">
      <c r="A347" s="37">
        <f>+QUESTIONNAIRE!A347</f>
        <v>0</v>
      </c>
      <c r="B347" s="125">
        <f>+QUESTIONNAIRE!B347</f>
        <v>0</v>
      </c>
      <c r="C347" s="319">
        <f>+QUESTIONNAIRE!C347</f>
        <v>0</v>
      </c>
      <c r="D347" s="127">
        <f>+QUESTIONNAIRE!D347</f>
        <v>0</v>
      </c>
      <c r="E347" s="127">
        <f>+QUESTIONNAIRE!E347</f>
        <v>0</v>
      </c>
      <c r="F347" s="129"/>
      <c r="G347" s="130"/>
      <c r="I347" s="56">
        <f t="shared" si="5"/>
        <v>335</v>
      </c>
      <c r="J347" s="129"/>
      <c r="K347" s="129"/>
      <c r="L347" s="129"/>
      <c r="M347" s="129"/>
    </row>
    <row r="348" spans="1:13" ht="15.95" customHeight="1" outlineLevel="1" x14ac:dyDescent="0.25">
      <c r="A348" s="37">
        <f>+QUESTIONNAIRE!A348</f>
        <v>0</v>
      </c>
      <c r="B348" s="131">
        <f>+QUESTIONNAIRE!B348</f>
        <v>0</v>
      </c>
      <c r="C348" s="133">
        <f>+QUESTIONNAIRE!C348</f>
        <v>0</v>
      </c>
      <c r="D348" s="133">
        <f>+QUESTIONNAIRE!D348</f>
        <v>0</v>
      </c>
      <c r="E348" s="150">
        <f>+QUESTIONNAIRE!E348</f>
        <v>0</v>
      </c>
      <c r="F348" s="135"/>
      <c r="G348" s="136"/>
      <c r="I348" s="56">
        <f t="shared" si="5"/>
        <v>336</v>
      </c>
      <c r="J348" s="135"/>
      <c r="K348" s="135"/>
      <c r="L348" s="135"/>
      <c r="M348" s="135"/>
    </row>
    <row r="349" spans="1:13" ht="15.95" customHeight="1" outlineLevel="1" x14ac:dyDescent="0.25">
      <c r="A349" s="37">
        <f>+QUESTIONNAIRE!A349</f>
        <v>0</v>
      </c>
      <c r="B349" s="131">
        <f>+QUESTIONNAIRE!B349</f>
        <v>0</v>
      </c>
      <c r="C349" s="482" t="str">
        <f>+QUESTIONNAIRE!C349</f>
        <v>Da li je provedena procjena utjecaja projekta na proračun javnog tijela u skladu s internim proračunskim pravilima javnog tijela?</v>
      </c>
      <c r="D349" s="482">
        <f>+QUESTIONNAIRE!D349</f>
        <v>0</v>
      </c>
      <c r="E349" s="482">
        <f>+QUESTIONNAIRE!E349</f>
        <v>0</v>
      </c>
      <c r="F349" s="272" t="str">
        <f>+HLOOKUP($D$6,$J$13:$S$488,I349,FALSE)</f>
        <v>--Molimo odaberite--</v>
      </c>
      <c r="G349" s="136"/>
      <c r="I349" s="56">
        <f t="shared" si="5"/>
        <v>337</v>
      </c>
      <c r="J349" s="272" t="s">
        <v>70</v>
      </c>
      <c r="K349" s="272" t="s">
        <v>71</v>
      </c>
      <c r="L349" s="272" t="s">
        <v>70</v>
      </c>
      <c r="M349" s="272" t="s">
        <v>72</v>
      </c>
    </row>
    <row r="350" spans="1:13" ht="15.95" customHeight="1" outlineLevel="1" x14ac:dyDescent="0.25">
      <c r="A350" s="37">
        <f>+QUESTIONNAIRE!A350</f>
        <v>0</v>
      </c>
      <c r="B350" s="131">
        <f>+QUESTIONNAIRE!B350</f>
        <v>0</v>
      </c>
      <c r="C350" s="482">
        <f>+QUESTIONNAIRE!C350</f>
        <v>0</v>
      </c>
      <c r="D350" s="482">
        <f>+QUESTIONNAIRE!D350</f>
        <v>0</v>
      </c>
      <c r="E350" s="482">
        <f>+QUESTIONNAIRE!E350</f>
        <v>0</v>
      </c>
      <c r="F350" s="297"/>
      <c r="G350" s="136"/>
      <c r="I350" s="56">
        <f t="shared" si="5"/>
        <v>338</v>
      </c>
      <c r="J350" s="297"/>
      <c r="K350" s="297"/>
      <c r="L350" s="297"/>
      <c r="M350" s="297"/>
    </row>
    <row r="351" spans="1:13" ht="15.95" customHeight="1" outlineLevel="1" x14ac:dyDescent="0.25">
      <c r="A351" s="37">
        <f>+QUESTIONNAIRE!A351</f>
        <v>0</v>
      </c>
      <c r="B351" s="131">
        <f>+QUESTIONNAIRE!B351</f>
        <v>0</v>
      </c>
      <c r="C351" s="482" t="str">
        <f>+QUESTIONNAIRE!C351</f>
        <v>Da li je provedena analiza vjerojatnog računovodstvenog tretmana projekta u financijskim izvještajima javnog tijela?</v>
      </c>
      <c r="D351" s="482">
        <f>+QUESTIONNAIRE!D351</f>
        <v>0</v>
      </c>
      <c r="E351" s="482">
        <f>+QUESTIONNAIRE!E351</f>
        <v>0</v>
      </c>
      <c r="F351" s="272" t="str">
        <f>+HLOOKUP($D$6,$J$13:$S$488,I351,FALSE)</f>
        <v>--Molimo odaberite--</v>
      </c>
      <c r="G351" s="136"/>
      <c r="I351" s="56">
        <f t="shared" si="5"/>
        <v>339</v>
      </c>
      <c r="J351" s="272" t="s">
        <v>70</v>
      </c>
      <c r="K351" s="272" t="s">
        <v>71</v>
      </c>
      <c r="L351" s="272" t="s">
        <v>70</v>
      </c>
      <c r="M351" s="272" t="s">
        <v>72</v>
      </c>
    </row>
    <row r="352" spans="1:13" ht="15.95" customHeight="1" outlineLevel="1" x14ac:dyDescent="0.25">
      <c r="A352" s="37">
        <f>+QUESTIONNAIRE!A352</f>
        <v>0</v>
      </c>
      <c r="B352" s="131">
        <f>+QUESTIONNAIRE!B352</f>
        <v>0</v>
      </c>
      <c r="C352" s="482">
        <f>+QUESTIONNAIRE!C352</f>
        <v>0</v>
      </c>
      <c r="D352" s="482">
        <f>+QUESTIONNAIRE!D352</f>
        <v>0</v>
      </c>
      <c r="E352" s="482">
        <f>+QUESTIONNAIRE!E352</f>
        <v>0</v>
      </c>
      <c r="F352" s="297"/>
      <c r="G352" s="136"/>
      <c r="I352" s="56">
        <f t="shared" si="5"/>
        <v>340</v>
      </c>
      <c r="J352" s="297"/>
      <c r="K352" s="297"/>
      <c r="L352" s="297"/>
      <c r="M352" s="297"/>
    </row>
    <row r="353" spans="1:13" ht="15.95" customHeight="1" outlineLevel="1" x14ac:dyDescent="0.25">
      <c r="A353" s="37">
        <f>+QUESTIONNAIRE!A353</f>
        <v>0</v>
      </c>
      <c r="B353" s="131">
        <f>+QUESTIONNAIRE!B353</f>
        <v>0</v>
      </c>
      <c r="C353" s="482" t="str">
        <f>+QUESTIONNAIRE!C353</f>
        <v>Da li je država dužna podnositi izvještaj Eurostat-u u skladu s Europskim računovodstvenim sustavom?</v>
      </c>
      <c r="D353" s="482">
        <f>+QUESTIONNAIRE!D353</f>
        <v>0</v>
      </c>
      <c r="E353" s="482">
        <f>+QUESTIONNAIRE!E353</f>
        <v>0</v>
      </c>
      <c r="F353" s="272" t="str">
        <f>+HLOOKUP($D$6,$J$13:$S$488,I353,FALSE)</f>
        <v>--Molimo odaberite--</v>
      </c>
      <c r="G353" s="136"/>
      <c r="I353" s="56">
        <f t="shared" si="5"/>
        <v>341</v>
      </c>
      <c r="J353" s="272" t="s">
        <v>70</v>
      </c>
      <c r="K353" s="272" t="s">
        <v>71</v>
      </c>
      <c r="L353" s="272" t="s">
        <v>70</v>
      </c>
      <c r="M353" s="272" t="s">
        <v>72</v>
      </c>
    </row>
    <row r="354" spans="1:13" ht="15.95" customHeight="1" outlineLevel="1" x14ac:dyDescent="0.25">
      <c r="A354" s="37">
        <f>+QUESTIONNAIRE!A354</f>
        <v>0</v>
      </c>
      <c r="B354" s="131">
        <f>+QUESTIONNAIRE!B354</f>
        <v>0</v>
      </c>
      <c r="C354" s="140">
        <f>+QUESTIONNAIRE!C354</f>
        <v>0</v>
      </c>
      <c r="D354" s="140">
        <f>+QUESTIONNAIRE!D354</f>
        <v>0</v>
      </c>
      <c r="E354" s="140">
        <f>+QUESTIONNAIRE!E354</f>
        <v>0</v>
      </c>
      <c r="F354" s="141"/>
      <c r="G354" s="136"/>
      <c r="I354" s="56">
        <f t="shared" si="5"/>
        <v>342</v>
      </c>
      <c r="J354" s="141"/>
      <c r="K354" s="141"/>
      <c r="L354" s="141"/>
      <c r="M354" s="141"/>
    </row>
    <row r="355" spans="1:13" ht="15.95" customHeight="1" outlineLevel="1" x14ac:dyDescent="0.25">
      <c r="A355" s="37">
        <f>+QUESTIONNAIRE!A355</f>
        <v>0</v>
      </c>
      <c r="B355" s="131">
        <f>+QUESTIONNAIRE!B355</f>
        <v>0</v>
      </c>
      <c r="C355" s="140">
        <f>+QUESTIONNAIRE!C355</f>
        <v>0</v>
      </c>
      <c r="D355" s="477" t="str">
        <f>+QUESTIONNAIRE!D355</f>
        <v>Ako DA, je li provedena analiza vjerojatnog statističkog tretmana projekta (u skladu s Eurostatovim pravilima za JPP i koncesije)?</v>
      </c>
      <c r="E355" s="477">
        <f>+QUESTIONNAIRE!E355</f>
        <v>0</v>
      </c>
      <c r="F355" s="67" t="str">
        <f>+HLOOKUP($D$6,$J$13:$S$488,I355,FALSE)</f>
        <v>--Molimo odaberite--</v>
      </c>
      <c r="G355" s="139"/>
      <c r="I355" s="56">
        <f t="shared" si="5"/>
        <v>343</v>
      </c>
      <c r="J355" s="67" t="s">
        <v>70</v>
      </c>
      <c r="K355" s="67" t="s">
        <v>71</v>
      </c>
      <c r="L355" s="67" t="s">
        <v>70</v>
      </c>
      <c r="M355" s="67" t="s">
        <v>72</v>
      </c>
    </row>
    <row r="356" spans="1:13" ht="15.95" customHeight="1" outlineLevel="1" x14ac:dyDescent="0.25">
      <c r="A356" s="37">
        <f>+QUESTIONNAIRE!A356</f>
        <v>0</v>
      </c>
      <c r="B356" s="131">
        <f>+QUESTIONNAIRE!B356</f>
        <v>0</v>
      </c>
      <c r="C356" s="140">
        <f>+QUESTIONNAIRE!C356</f>
        <v>0</v>
      </c>
      <c r="D356" s="477">
        <f>+QUESTIONNAIRE!D356</f>
        <v>0</v>
      </c>
      <c r="E356" s="477">
        <f>+QUESTIONNAIRE!E356</f>
        <v>0</v>
      </c>
      <c r="F356" s="141"/>
      <c r="G356" s="136"/>
      <c r="I356" s="56">
        <f t="shared" si="5"/>
        <v>344</v>
      </c>
      <c r="J356" s="141"/>
      <c r="K356" s="141"/>
      <c r="L356" s="141"/>
      <c r="M356" s="141"/>
    </row>
    <row r="357" spans="1:13" ht="15.95" customHeight="1" outlineLevel="1" x14ac:dyDescent="0.25">
      <c r="A357" s="37">
        <f>+QUESTIONNAIRE!A357</f>
        <v>0</v>
      </c>
      <c r="B357" s="131" t="str">
        <f>+QUESTIONNAIRE!B357</f>
        <v xml:space="preserve">∞ </v>
      </c>
      <c r="C357" s="140">
        <f>+QUESTIONNAIRE!C357</f>
        <v>0</v>
      </c>
      <c r="D357" s="477" t="str">
        <f>+QUESTIONNAIRE!D357</f>
        <v>Ako DA, je li ta analiza provedena uz podršku konzultanata ili nacionalnog statističkog ureda? (pogledajte Osnivanje i struktura projektnog tima)</v>
      </c>
      <c r="E357" s="477">
        <f>+QUESTIONNAIRE!E357</f>
        <v>0</v>
      </c>
      <c r="F357" s="67" t="str">
        <f>+HLOOKUP($D$6,$J$13:$S$488,I357,FALSE)</f>
        <v>--Molimo odaberite--</v>
      </c>
      <c r="G357" s="139"/>
      <c r="I357" s="56">
        <f t="shared" si="5"/>
        <v>345</v>
      </c>
      <c r="J357" s="67" t="s">
        <v>70</v>
      </c>
      <c r="K357" s="67" t="s">
        <v>71</v>
      </c>
      <c r="L357" s="67" t="s">
        <v>70</v>
      </c>
      <c r="M357" s="67" t="s">
        <v>72</v>
      </c>
    </row>
    <row r="358" spans="1:13" ht="15.95" customHeight="1" outlineLevel="1" x14ac:dyDescent="0.25">
      <c r="A358" s="37">
        <f>+QUESTIONNAIRE!A358</f>
        <v>0</v>
      </c>
      <c r="B358" s="143">
        <f>+QUESTIONNAIRE!B358</f>
        <v>0</v>
      </c>
      <c r="C358" s="145">
        <f>+QUESTIONNAIRE!C358</f>
        <v>0</v>
      </c>
      <c r="D358" s="145">
        <f>+QUESTIONNAIRE!D358</f>
        <v>0</v>
      </c>
      <c r="E358" s="145">
        <f>+QUESTIONNAIRE!E358</f>
        <v>0</v>
      </c>
      <c r="F358" s="146"/>
      <c r="G358" s="147"/>
      <c r="I358" s="56">
        <f t="shared" si="5"/>
        <v>346</v>
      </c>
      <c r="J358" s="146"/>
      <c r="K358" s="146"/>
      <c r="L358" s="146"/>
      <c r="M358" s="146"/>
    </row>
    <row r="359" spans="1:13" ht="15.95" customHeight="1" outlineLevel="1" x14ac:dyDescent="0.25">
      <c r="A359" s="37">
        <f>+QUESTIONNAIRE!A359</f>
        <v>0</v>
      </c>
      <c r="B359" s="70">
        <f>+QUESTIONNAIRE!B359</f>
        <v>0</v>
      </c>
      <c r="C359" s="70">
        <f>+QUESTIONNAIRE!C359</f>
        <v>0</v>
      </c>
      <c r="D359" s="70">
        <f>+QUESTIONNAIRE!D359</f>
        <v>0</v>
      </c>
      <c r="E359" s="70">
        <f>+QUESTIONNAIRE!E359</f>
        <v>0</v>
      </c>
      <c r="F359" s="102"/>
      <c r="G359" s="36"/>
      <c r="I359" s="56">
        <f t="shared" si="5"/>
        <v>347</v>
      </c>
      <c r="J359" s="102"/>
      <c r="K359" s="102"/>
      <c r="L359" s="102"/>
      <c r="M359" s="102"/>
    </row>
    <row r="360" spans="1:13" ht="15.95" customHeight="1" outlineLevel="1" thickBot="1" x14ac:dyDescent="0.3">
      <c r="A360" s="37">
        <f>+QUESTIONNAIRE!A360</f>
        <v>0</v>
      </c>
      <c r="B360" s="70">
        <f>+QUESTIONNAIRE!B360</f>
        <v>0</v>
      </c>
      <c r="C360" s="70">
        <f>+QUESTIONNAIRE!C360</f>
        <v>0</v>
      </c>
      <c r="D360" s="70">
        <f>+QUESTIONNAIRE!D360</f>
        <v>0</v>
      </c>
      <c r="E360" s="70">
        <f>+QUESTIONNAIRE!E360</f>
        <v>0</v>
      </c>
      <c r="F360" s="102"/>
      <c r="G360" s="36"/>
      <c r="I360" s="56">
        <f t="shared" si="5"/>
        <v>348</v>
      </c>
      <c r="J360" s="102"/>
      <c r="K360" s="102"/>
      <c r="L360" s="102"/>
      <c r="M360" s="102"/>
    </row>
    <row r="361" spans="1:13" ht="15.95" customHeight="1" outlineLevel="1" thickBot="1" x14ac:dyDescent="0.3">
      <c r="A361" s="37">
        <f>+QUESTIONNAIRE!A361</f>
        <v>0</v>
      </c>
      <c r="B361" s="88" t="str">
        <f>+QUESTIONNAIRE!B361</f>
        <v>Priprema za nabavu</v>
      </c>
      <c r="C361" s="94">
        <f>+QUESTIONNAIRE!C361</f>
        <v>0</v>
      </c>
      <c r="D361" s="94">
        <f>+QUESTIONNAIRE!D361</f>
        <v>0</v>
      </c>
      <c r="E361" s="88">
        <f>+QUESTIONNAIRE!E361</f>
        <v>0</v>
      </c>
      <c r="F361" s="54"/>
      <c r="G361" s="89"/>
      <c r="I361" s="56">
        <f t="shared" si="5"/>
        <v>349</v>
      </c>
      <c r="J361" s="54"/>
      <c r="K361" s="54"/>
      <c r="L361" s="54"/>
      <c r="M361" s="54"/>
    </row>
    <row r="362" spans="1:13" ht="15.95" customHeight="1" outlineLevel="1" x14ac:dyDescent="0.25">
      <c r="A362" s="37">
        <f>+QUESTIONNAIRE!A362</f>
        <v>0</v>
      </c>
      <c r="B362" s="66">
        <f>+QUESTIONNAIRE!B362</f>
        <v>0</v>
      </c>
      <c r="C362" s="45">
        <f>+QUESTIONNAIRE!C362</f>
        <v>0</v>
      </c>
      <c r="D362" s="45">
        <f>+QUESTIONNAIRE!D362</f>
        <v>0</v>
      </c>
      <c r="E362" s="45">
        <f>+QUESTIONNAIRE!E362</f>
        <v>0</v>
      </c>
      <c r="F362" s="99"/>
      <c r="G362" s="66"/>
      <c r="I362" s="56">
        <f t="shared" si="5"/>
        <v>350</v>
      </c>
      <c r="J362" s="99"/>
      <c r="K362" s="99"/>
      <c r="L362" s="99"/>
      <c r="M362" s="99"/>
    </row>
    <row r="363" spans="1:13" ht="15.95" customHeight="1" outlineLevel="1" x14ac:dyDescent="0.25">
      <c r="A363" s="37">
        <f>+QUESTIONNAIRE!A363</f>
        <v>0</v>
      </c>
      <c r="B363" s="66">
        <f>+QUESTIONNAIRE!B363</f>
        <v>0</v>
      </c>
      <c r="C363" s="45">
        <f>+QUESTIONNAIRE!C363</f>
        <v>0</v>
      </c>
      <c r="D363" s="45">
        <f>+QUESTIONNAIRE!D363</f>
        <v>0</v>
      </c>
      <c r="E363" s="45">
        <f>+QUESTIONNAIRE!E363</f>
        <v>0</v>
      </c>
      <c r="F363" s="99"/>
      <c r="G363" s="66"/>
      <c r="I363" s="56">
        <f t="shared" si="5"/>
        <v>351</v>
      </c>
      <c r="J363" s="99"/>
      <c r="K363" s="99"/>
      <c r="L363" s="99"/>
      <c r="M363" s="99"/>
    </row>
    <row r="364" spans="1:13" ht="15.95" customHeight="1" outlineLevel="1" x14ac:dyDescent="0.25">
      <c r="A364" s="37">
        <f>+QUESTIONNAIRE!A364</f>
        <v>0</v>
      </c>
      <c r="B364" s="78" t="str">
        <f>+QUESTIONNAIRE!B364</f>
        <v>Odabiranje oblika nabave</v>
      </c>
      <c r="C364" s="113">
        <f>+QUESTIONNAIRE!C364</f>
        <v>0</v>
      </c>
      <c r="D364" s="113">
        <f>+QUESTIONNAIRE!D364</f>
        <v>0</v>
      </c>
      <c r="E364" s="113">
        <f>+QUESTIONNAIRE!E364</f>
        <v>0</v>
      </c>
      <c r="F364" s="99"/>
      <c r="G364" s="20"/>
      <c r="I364" s="56">
        <f t="shared" si="5"/>
        <v>352</v>
      </c>
      <c r="J364" s="99"/>
      <c r="K364" s="99"/>
      <c r="L364" s="99"/>
      <c r="M364" s="99"/>
    </row>
    <row r="365" spans="1:13" ht="15.95" customHeight="1" outlineLevel="1" x14ac:dyDescent="0.25">
      <c r="A365" s="37">
        <f>+QUESTIONNAIRE!A365</f>
        <v>0</v>
      </c>
      <c r="B365" s="37">
        <f>+QUESTIONNAIRE!B365</f>
        <v>0</v>
      </c>
      <c r="C365" s="113">
        <f>+QUESTIONNAIRE!C365</f>
        <v>0</v>
      </c>
      <c r="D365" s="114">
        <f>+QUESTIONNAIRE!D365</f>
        <v>0</v>
      </c>
      <c r="E365" s="114">
        <f>+QUESTIONNAIRE!E365</f>
        <v>0</v>
      </c>
      <c r="F365" s="99"/>
      <c r="G365" s="65"/>
      <c r="I365" s="56">
        <f t="shared" si="5"/>
        <v>353</v>
      </c>
      <c r="J365" s="99"/>
      <c r="K365" s="99"/>
      <c r="L365" s="99"/>
      <c r="M365" s="99"/>
    </row>
    <row r="366" spans="1:13" ht="15.95" customHeight="1" outlineLevel="1" x14ac:dyDescent="0.25">
      <c r="A366" s="37">
        <f>+QUESTIONNAIRE!A366</f>
        <v>0</v>
      </c>
      <c r="B366" s="125">
        <f>+QUESTIONNAIRE!B366</f>
        <v>0</v>
      </c>
      <c r="C366" s="319">
        <f>+QUESTIONNAIRE!C366</f>
        <v>0</v>
      </c>
      <c r="D366" s="127">
        <f>+QUESTIONNAIRE!D366</f>
        <v>0</v>
      </c>
      <c r="E366" s="127">
        <f>+QUESTIONNAIRE!E366</f>
        <v>0</v>
      </c>
      <c r="F366" s="129"/>
      <c r="G366" s="130"/>
      <c r="I366" s="56">
        <f t="shared" si="5"/>
        <v>354</v>
      </c>
      <c r="J366" s="129"/>
      <c r="K366" s="129"/>
      <c r="L366" s="129"/>
      <c r="M366" s="129"/>
    </row>
    <row r="367" spans="1:13" ht="15.95" customHeight="1" outlineLevel="1" x14ac:dyDescent="0.25">
      <c r="A367" s="37">
        <f>+QUESTIONNAIRE!A367</f>
        <v>0</v>
      </c>
      <c r="B367" s="131">
        <f>+QUESTIONNAIRE!B367</f>
        <v>0</v>
      </c>
      <c r="C367" s="133">
        <f>+QUESTIONNAIRE!C367</f>
        <v>0</v>
      </c>
      <c r="D367" s="133">
        <f>+QUESTIONNAIRE!D367</f>
        <v>0</v>
      </c>
      <c r="E367" s="150">
        <f>+QUESTIONNAIRE!E367</f>
        <v>0</v>
      </c>
      <c r="F367" s="135"/>
      <c r="G367" s="136"/>
      <c r="I367" s="56">
        <f t="shared" si="5"/>
        <v>355</v>
      </c>
      <c r="J367" s="135"/>
      <c r="K367" s="135"/>
      <c r="L367" s="135"/>
      <c r="M367" s="135"/>
    </row>
    <row r="368" spans="1:13" ht="15.95" customHeight="1" outlineLevel="1" x14ac:dyDescent="0.25">
      <c r="A368" s="37">
        <f>+QUESTIONNAIRE!A368</f>
        <v>0</v>
      </c>
      <c r="B368" s="131">
        <f>+QUESTIONNAIRE!B368</f>
        <v>0</v>
      </c>
      <c r="C368" s="482" t="str">
        <f>+QUESTIONNAIRE!C368</f>
        <v>Je li provedena analiza da bi se odabrao najprikladniji oblik nabave (npr. natjecateljski dijalog, pregovarački postupak) za projekt?</v>
      </c>
      <c r="D368" s="482">
        <f>+QUESTIONNAIRE!D368</f>
        <v>0</v>
      </c>
      <c r="E368" s="482">
        <f>+QUESTIONNAIRE!E368</f>
        <v>0</v>
      </c>
      <c r="F368" s="272" t="str">
        <f>+HLOOKUP($D$6,$J$13:$S$488,I368,FALSE)</f>
        <v>--Molimo odaberite--</v>
      </c>
      <c r="G368" s="139"/>
      <c r="I368" s="56">
        <f t="shared" si="5"/>
        <v>356</v>
      </c>
      <c r="J368" s="272" t="s">
        <v>70</v>
      </c>
      <c r="K368" s="272" t="s">
        <v>71</v>
      </c>
      <c r="L368" s="272" t="s">
        <v>70</v>
      </c>
      <c r="M368" s="272" t="s">
        <v>72</v>
      </c>
    </row>
    <row r="369" spans="1:13" ht="15.95" customHeight="1" outlineLevel="1" x14ac:dyDescent="0.25">
      <c r="A369" s="37">
        <f>+QUESTIONNAIRE!A369</f>
        <v>0</v>
      </c>
      <c r="B369" s="131">
        <f>+QUESTIONNAIRE!B369</f>
        <v>0</v>
      </c>
      <c r="C369" s="137" t="str">
        <f>+QUESTIONNAIRE!C369</f>
        <v>Ako DA:</v>
      </c>
      <c r="D369" s="138">
        <f>+QUESTIONNAIRE!D369</f>
        <v>0</v>
      </c>
      <c r="E369" s="138">
        <f>+QUESTIONNAIRE!E369</f>
        <v>0</v>
      </c>
      <c r="F369" s="297"/>
      <c r="G369" s="139"/>
      <c r="I369" s="56">
        <f t="shared" si="5"/>
        <v>357</v>
      </c>
      <c r="J369" s="297"/>
      <c r="K369" s="297"/>
      <c r="L369" s="297"/>
      <c r="M369" s="297"/>
    </row>
    <row r="370" spans="1:13" ht="15.95" customHeight="1" outlineLevel="1" x14ac:dyDescent="0.25">
      <c r="A370" s="37">
        <f>+QUESTIONNAIRE!A370</f>
        <v>0</v>
      </c>
      <c r="B370" s="131">
        <f>+QUESTIONNAIRE!B370</f>
        <v>0</v>
      </c>
      <c r="C370" s="137">
        <f>+QUESTIONNAIRE!C370</f>
        <v>0</v>
      </c>
      <c r="D370" s="477" t="str">
        <f>+QUESTIONNAIRE!D370</f>
        <v>Da li je ta analiza uzela u obzir zahtjeve nadležnog zakonodavstva (npr. nacionalno zakonodavstvo za javnu nabavu)?</v>
      </c>
      <c r="E370" s="477">
        <f>+QUESTIONNAIRE!E370</f>
        <v>0</v>
      </c>
      <c r="F370" s="67" t="str">
        <f>+HLOOKUP($D$6,$J$13:$S$488,I370,FALSE)</f>
        <v>--Molimo odaberite--</v>
      </c>
      <c r="G370" s="139"/>
      <c r="I370" s="56">
        <f t="shared" si="5"/>
        <v>358</v>
      </c>
      <c r="J370" s="67" t="s">
        <v>70</v>
      </c>
      <c r="K370" s="67" t="s">
        <v>71</v>
      </c>
      <c r="L370" s="67" t="s">
        <v>70</v>
      </c>
      <c r="M370" s="67" t="s">
        <v>72</v>
      </c>
    </row>
    <row r="371" spans="1:13" ht="15.95" customHeight="1" outlineLevel="1" x14ac:dyDescent="0.25">
      <c r="A371" s="37">
        <f>+QUESTIONNAIRE!A371</f>
        <v>0</v>
      </c>
      <c r="B371" s="131">
        <f>+QUESTIONNAIRE!B371</f>
        <v>0</v>
      </c>
      <c r="C371" s="137">
        <f>+QUESTIONNAIRE!C371</f>
        <v>0</v>
      </c>
      <c r="D371" s="477">
        <f>+QUESTIONNAIRE!D371</f>
        <v>0</v>
      </c>
      <c r="E371" s="477">
        <f>+QUESTIONNAIRE!E371</f>
        <v>0</v>
      </c>
      <c r="F371" s="278"/>
      <c r="G371" s="139"/>
      <c r="I371" s="56">
        <f t="shared" si="5"/>
        <v>359</v>
      </c>
      <c r="J371" s="278"/>
      <c r="K371" s="278"/>
      <c r="L371" s="278"/>
      <c r="M371" s="278"/>
    </row>
    <row r="372" spans="1:13" ht="15.95" customHeight="1" outlineLevel="1" x14ac:dyDescent="0.25">
      <c r="A372" s="37">
        <f>+QUESTIONNAIRE!A372</f>
        <v>0</v>
      </c>
      <c r="B372" s="252">
        <f>+QUESTIONNAIRE!B372</f>
        <v>0</v>
      </c>
      <c r="C372" s="137">
        <f>+QUESTIONNAIRE!C372</f>
        <v>0</v>
      </c>
      <c r="D372" s="477" t="str">
        <f>+QUESTIONNAIRE!D372</f>
        <v>Da li je ta analiza uzela u obzir karakteristike projekta (npr. složenost, veličinu) kao i volju i kapacitet javnog tijela da preddefinira tehnička i ugovorna rješenja?</v>
      </c>
      <c r="E372" s="477">
        <f>+QUESTIONNAIRE!E372</f>
        <v>0</v>
      </c>
      <c r="F372" s="67" t="str">
        <f>+HLOOKUP($D$6,$J$13:$S$488,I372,FALSE)</f>
        <v>--Molimo odaberite--</v>
      </c>
      <c r="G372" s="139"/>
      <c r="I372" s="56">
        <f t="shared" si="5"/>
        <v>360</v>
      </c>
      <c r="J372" s="67" t="s">
        <v>70</v>
      </c>
      <c r="K372" s="67" t="s">
        <v>71</v>
      </c>
      <c r="L372" s="67" t="s">
        <v>70</v>
      </c>
      <c r="M372" s="67" t="s">
        <v>72</v>
      </c>
    </row>
    <row r="373" spans="1:13" ht="15.95" customHeight="1" outlineLevel="1" x14ac:dyDescent="0.25">
      <c r="A373" s="37">
        <f>+QUESTIONNAIRE!A373</f>
        <v>0</v>
      </c>
      <c r="B373" s="131">
        <f>+QUESTIONNAIRE!B373</f>
        <v>0</v>
      </c>
      <c r="C373" s="137">
        <f>+QUESTIONNAIRE!C373</f>
        <v>0</v>
      </c>
      <c r="D373" s="477">
        <f>+QUESTIONNAIRE!D373</f>
        <v>0</v>
      </c>
      <c r="E373" s="477">
        <f>+QUESTIONNAIRE!E373</f>
        <v>0</v>
      </c>
      <c r="F373" s="278"/>
      <c r="G373" s="139"/>
      <c r="I373" s="56">
        <f t="shared" si="5"/>
        <v>361</v>
      </c>
      <c r="J373" s="278"/>
      <c r="K373" s="278"/>
      <c r="L373" s="278"/>
      <c r="M373" s="278"/>
    </row>
    <row r="374" spans="1:13" ht="15.95" customHeight="1" outlineLevel="1" x14ac:dyDescent="0.25">
      <c r="A374" s="37">
        <f>+QUESTIONNAIRE!A374</f>
        <v>0</v>
      </c>
      <c r="B374" s="252" t="str">
        <f>+QUESTIONNAIRE!B374</f>
        <v xml:space="preserve">∞ </v>
      </c>
      <c r="C374" s="137">
        <f>+QUESTIONNAIRE!C374</f>
        <v>0</v>
      </c>
      <c r="D374" s="477" t="str">
        <f>+QUESTIONNAIRE!D374</f>
        <v>Da li je ta analiza uzela u obzir kapacitet javnog tijela da vodi odabrani oblik nabave (pogledajte Osnivanje i struktura projektnog tima)?</v>
      </c>
      <c r="E374" s="477">
        <f>+QUESTIONNAIRE!E374</f>
        <v>0</v>
      </c>
      <c r="F374" s="67" t="str">
        <f>+HLOOKUP($D$6,$J$13:$S$488,I374,FALSE)</f>
        <v>--Molimo odaberite--</v>
      </c>
      <c r="G374" s="139"/>
      <c r="I374" s="56">
        <f t="shared" si="5"/>
        <v>362</v>
      </c>
      <c r="J374" s="67" t="s">
        <v>70</v>
      </c>
      <c r="K374" s="67" t="s">
        <v>71</v>
      </c>
      <c r="L374" s="67" t="s">
        <v>70</v>
      </c>
      <c r="M374" s="67" t="s">
        <v>72</v>
      </c>
    </row>
    <row r="375" spans="1:13" ht="15.95" customHeight="1" outlineLevel="1" x14ac:dyDescent="0.25">
      <c r="A375" s="37">
        <f>+QUESTIONNAIRE!A375</f>
        <v>0</v>
      </c>
      <c r="B375" s="143">
        <f>+QUESTIONNAIRE!B375</f>
        <v>0</v>
      </c>
      <c r="C375" s="145">
        <f>+QUESTIONNAIRE!C375</f>
        <v>0</v>
      </c>
      <c r="D375" s="145">
        <f>+QUESTIONNAIRE!D375</f>
        <v>0</v>
      </c>
      <c r="E375" s="330">
        <f>+QUESTIONNAIRE!E375</f>
        <v>0</v>
      </c>
      <c r="F375" s="146"/>
      <c r="G375" s="147"/>
      <c r="I375" s="56">
        <f t="shared" si="5"/>
        <v>363</v>
      </c>
      <c r="J375" s="146"/>
      <c r="K375" s="146"/>
      <c r="L375" s="146"/>
      <c r="M375" s="146"/>
    </row>
    <row r="376" spans="1:13" ht="15.95" customHeight="1" outlineLevel="1" x14ac:dyDescent="0.25">
      <c r="A376" s="37">
        <f>+QUESTIONNAIRE!A376</f>
        <v>0</v>
      </c>
      <c r="B376" s="66">
        <f>+QUESTIONNAIRE!B376</f>
        <v>0</v>
      </c>
      <c r="C376" s="45">
        <f>+QUESTIONNAIRE!C376</f>
        <v>0</v>
      </c>
      <c r="D376" s="45">
        <f>+QUESTIONNAIRE!D376</f>
        <v>0</v>
      </c>
      <c r="E376" s="45">
        <f>+QUESTIONNAIRE!E376</f>
        <v>0</v>
      </c>
      <c r="F376" s="99"/>
      <c r="G376" s="66"/>
      <c r="I376" s="56">
        <f t="shared" si="5"/>
        <v>364</v>
      </c>
      <c r="J376" s="99"/>
      <c r="K376" s="99"/>
      <c r="L376" s="99"/>
      <c r="M376" s="99"/>
    </row>
    <row r="377" spans="1:13" ht="15.95" customHeight="1" outlineLevel="1" x14ac:dyDescent="0.25">
      <c r="A377" s="37">
        <f>+QUESTIONNAIRE!A377</f>
        <v>0</v>
      </c>
      <c r="B377" s="78" t="str">
        <f>+QUESTIONNAIRE!B377</f>
        <v>Definiranje postupka nabave</v>
      </c>
      <c r="C377" s="113">
        <f>+QUESTIONNAIRE!C377</f>
        <v>0</v>
      </c>
      <c r="D377" s="113">
        <f>+QUESTIONNAIRE!D377</f>
        <v>0</v>
      </c>
      <c r="E377" s="113">
        <f>+QUESTIONNAIRE!E377</f>
        <v>0</v>
      </c>
      <c r="F377" s="99"/>
      <c r="G377" s="20"/>
      <c r="I377" s="56">
        <f t="shared" si="5"/>
        <v>365</v>
      </c>
      <c r="J377" s="99"/>
      <c r="K377" s="99"/>
      <c r="L377" s="99"/>
      <c r="M377" s="99"/>
    </row>
    <row r="378" spans="1:13" ht="15.95" customHeight="1" outlineLevel="1" x14ac:dyDescent="0.25">
      <c r="A378" s="37">
        <f>+QUESTIONNAIRE!A378</f>
        <v>0</v>
      </c>
      <c r="B378" s="37">
        <f>+QUESTIONNAIRE!B378</f>
        <v>0</v>
      </c>
      <c r="C378" s="113">
        <f>+QUESTIONNAIRE!C378</f>
        <v>0</v>
      </c>
      <c r="D378" s="114">
        <f>+QUESTIONNAIRE!D378</f>
        <v>0</v>
      </c>
      <c r="E378" s="114">
        <f>+QUESTIONNAIRE!E378</f>
        <v>0</v>
      </c>
      <c r="F378" s="99"/>
      <c r="G378" s="65"/>
      <c r="I378" s="56">
        <f t="shared" si="5"/>
        <v>366</v>
      </c>
      <c r="J378" s="99"/>
      <c r="K378" s="99"/>
      <c r="L378" s="99"/>
      <c r="M378" s="99"/>
    </row>
    <row r="379" spans="1:13" ht="15.95" customHeight="1" outlineLevel="1" x14ac:dyDescent="0.25">
      <c r="A379" s="37">
        <f>+QUESTIONNAIRE!A379</f>
        <v>0</v>
      </c>
      <c r="B379" s="125">
        <f>+QUESTIONNAIRE!B379</f>
        <v>0</v>
      </c>
      <c r="C379" s="319">
        <f>+QUESTIONNAIRE!C379</f>
        <v>0</v>
      </c>
      <c r="D379" s="127">
        <f>+QUESTIONNAIRE!D379</f>
        <v>0</v>
      </c>
      <c r="E379" s="127">
        <f>+QUESTIONNAIRE!E379</f>
        <v>0</v>
      </c>
      <c r="F379" s="129"/>
      <c r="G379" s="130"/>
      <c r="I379" s="56">
        <f t="shared" si="5"/>
        <v>367</v>
      </c>
      <c r="J379" s="129"/>
      <c r="K379" s="129"/>
      <c r="L379" s="129"/>
      <c r="M379" s="129"/>
    </row>
    <row r="380" spans="1:13" ht="15.95" customHeight="1" outlineLevel="1" x14ac:dyDescent="0.25">
      <c r="A380" s="37">
        <f>+QUESTIONNAIRE!A380</f>
        <v>0</v>
      </c>
      <c r="B380" s="131">
        <f>+QUESTIONNAIRE!B380</f>
        <v>0</v>
      </c>
      <c r="C380" s="320">
        <f>+QUESTIONNAIRE!C380</f>
        <v>0</v>
      </c>
      <c r="D380" s="150">
        <f>+QUESTIONNAIRE!D380</f>
        <v>0</v>
      </c>
      <c r="E380" s="150">
        <f>+QUESTIONNAIRE!E380</f>
        <v>0</v>
      </c>
      <c r="F380" s="260"/>
      <c r="G380" s="136"/>
      <c r="I380" s="56">
        <f t="shared" si="5"/>
        <v>368</v>
      </c>
      <c r="J380" s="260"/>
      <c r="K380" s="260"/>
      <c r="L380" s="260"/>
      <c r="M380" s="260"/>
    </row>
    <row r="381" spans="1:13" ht="15.95" customHeight="1" outlineLevel="1" x14ac:dyDescent="0.25">
      <c r="A381" s="37">
        <f>+QUESTIONNAIRE!A381</f>
        <v>0</v>
      </c>
      <c r="B381" s="131">
        <f>+QUESTIONNAIRE!B381</f>
        <v>0</v>
      </c>
      <c r="C381" s="482" t="str">
        <f>+QUESTIONNAIRE!C381</f>
        <v>Je li provedena analiza da bi se definirali kriteriji za pretkvalifikaciju koji će biti korišteni u izboru potencijalnih ponuditelja?</v>
      </c>
      <c r="D381" s="482">
        <f>+QUESTIONNAIRE!D381</f>
        <v>0</v>
      </c>
      <c r="E381" s="482">
        <f>+QUESTIONNAIRE!E381</f>
        <v>0</v>
      </c>
      <c r="F381" s="272" t="str">
        <f>+HLOOKUP($D$6,$J$13:$S$488,I381,FALSE)</f>
        <v>--Molimo odaberite--</v>
      </c>
      <c r="G381" s="139"/>
      <c r="I381" s="56">
        <f t="shared" si="5"/>
        <v>369</v>
      </c>
      <c r="J381" s="272" t="s">
        <v>70</v>
      </c>
      <c r="K381" s="272" t="s">
        <v>71</v>
      </c>
      <c r="L381" s="272" t="s">
        <v>70</v>
      </c>
      <c r="M381" s="272" t="s">
        <v>72</v>
      </c>
    </row>
    <row r="382" spans="1:13" ht="15.95" customHeight="1" outlineLevel="1" x14ac:dyDescent="0.25">
      <c r="A382" s="37">
        <f>+QUESTIONNAIRE!A382</f>
        <v>0</v>
      </c>
      <c r="B382" s="131">
        <f>+QUESTIONNAIRE!B382</f>
        <v>0</v>
      </c>
      <c r="C382" s="137" t="str">
        <f>+QUESTIONNAIRE!C382</f>
        <v>Ako DA:</v>
      </c>
      <c r="D382" s="138">
        <f>+QUESTIONNAIRE!D382</f>
        <v>0</v>
      </c>
      <c r="E382" s="138">
        <f>+QUESTIONNAIRE!E382</f>
        <v>0</v>
      </c>
      <c r="F382" s="297"/>
      <c r="G382" s="139"/>
      <c r="I382" s="56">
        <f t="shared" si="5"/>
        <v>370</v>
      </c>
      <c r="J382" s="297"/>
      <c r="K382" s="297"/>
      <c r="L382" s="297"/>
      <c r="M382" s="297"/>
    </row>
    <row r="383" spans="1:13" ht="15.95" customHeight="1" outlineLevel="1" x14ac:dyDescent="0.25">
      <c r="A383" s="37">
        <f>+QUESTIONNAIRE!A383</f>
        <v>0</v>
      </c>
      <c r="B383" s="131">
        <f>+QUESTIONNAIRE!B383</f>
        <v>0</v>
      </c>
      <c r="C383" s="137">
        <f>+QUESTIONNAIRE!C383</f>
        <v>0</v>
      </c>
      <c r="D383" s="477" t="str">
        <f>+QUESTIONNAIRE!D383</f>
        <v>Ja li ta analiza uzela u obzir kako će se ocjenjivati tehnički, financijski i pravni kapaciteti potencijalnih ponuditelja?</v>
      </c>
      <c r="E383" s="477">
        <f>+QUESTIONNAIRE!E383</f>
        <v>0</v>
      </c>
      <c r="F383" s="67" t="str">
        <f>+HLOOKUP($D$6,$J$13:$S$488,I383,FALSE)</f>
        <v>--Molimo odaberite--</v>
      </c>
      <c r="G383" s="139"/>
      <c r="I383" s="56">
        <f t="shared" si="5"/>
        <v>371</v>
      </c>
      <c r="J383" s="67" t="s">
        <v>70</v>
      </c>
      <c r="K383" s="67" t="s">
        <v>71</v>
      </c>
      <c r="L383" s="67" t="s">
        <v>70</v>
      </c>
      <c r="M383" s="67" t="s">
        <v>72</v>
      </c>
    </row>
    <row r="384" spans="1:13" ht="15.95" customHeight="1" outlineLevel="1" x14ac:dyDescent="0.25">
      <c r="A384" s="37">
        <f>+QUESTIONNAIRE!A384</f>
        <v>0</v>
      </c>
      <c r="B384" s="131">
        <f>+QUESTIONNAIRE!B384</f>
        <v>0</v>
      </c>
      <c r="C384" s="137">
        <f>+QUESTIONNAIRE!C384</f>
        <v>0</v>
      </c>
      <c r="D384" s="477">
        <f>+QUESTIONNAIRE!D384</f>
        <v>0</v>
      </c>
      <c r="E384" s="477">
        <f>+QUESTIONNAIRE!E384</f>
        <v>0</v>
      </c>
      <c r="F384" s="278"/>
      <c r="G384" s="139"/>
      <c r="I384" s="56">
        <f t="shared" si="5"/>
        <v>372</v>
      </c>
      <c r="J384" s="278"/>
      <c r="K384" s="278"/>
      <c r="L384" s="278"/>
      <c r="M384" s="278"/>
    </row>
    <row r="385" spans="1:13" ht="15.95" customHeight="1" outlineLevel="1" x14ac:dyDescent="0.25">
      <c r="A385" s="37">
        <f>+QUESTIONNAIRE!A385</f>
        <v>0</v>
      </c>
      <c r="B385" s="131">
        <f>+QUESTIONNAIRE!B385</f>
        <v>0</v>
      </c>
      <c r="C385" s="137">
        <f>+QUESTIONNAIRE!C385</f>
        <v>0</v>
      </c>
      <c r="D385" s="477" t="str">
        <f>+QUESTIONNAIRE!D385</f>
        <v>Da li je pripremljen pretkvalifikacijski upitnik koji opisuje informacije koje moraju pružiti potencijalni ponuditelji?</v>
      </c>
      <c r="E385" s="477">
        <f>+QUESTIONNAIRE!E385</f>
        <v>0</v>
      </c>
      <c r="F385" s="67" t="str">
        <f>+HLOOKUP($D$6,$J$13:$S$488,I385,FALSE)</f>
        <v>--Molimo odaberite--</v>
      </c>
      <c r="G385" s="139"/>
      <c r="I385" s="56">
        <f t="shared" si="5"/>
        <v>373</v>
      </c>
      <c r="J385" s="67" t="s">
        <v>70</v>
      </c>
      <c r="K385" s="67" t="s">
        <v>71</v>
      </c>
      <c r="L385" s="67" t="s">
        <v>70</v>
      </c>
      <c r="M385" s="67" t="s">
        <v>72</v>
      </c>
    </row>
    <row r="386" spans="1:13" ht="15.95" customHeight="1" outlineLevel="1" x14ac:dyDescent="0.25">
      <c r="A386" s="37">
        <f>+QUESTIONNAIRE!A386</f>
        <v>0</v>
      </c>
      <c r="B386" s="131">
        <f>+QUESTIONNAIRE!B386</f>
        <v>0</v>
      </c>
      <c r="C386" s="137">
        <f>+QUESTIONNAIRE!C386</f>
        <v>0</v>
      </c>
      <c r="D386" s="477">
        <f>+QUESTIONNAIRE!D386</f>
        <v>0</v>
      </c>
      <c r="E386" s="477">
        <f>+QUESTIONNAIRE!E386</f>
        <v>0</v>
      </c>
      <c r="F386" s="278"/>
      <c r="G386" s="139"/>
      <c r="I386" s="56">
        <f t="shared" si="5"/>
        <v>374</v>
      </c>
      <c r="J386" s="278"/>
      <c r="K386" s="278"/>
      <c r="L386" s="278"/>
      <c r="M386" s="278"/>
    </row>
    <row r="387" spans="1:13" ht="15.95" customHeight="1" outlineLevel="1" x14ac:dyDescent="0.25">
      <c r="A387" s="37">
        <f>+QUESTIONNAIRE!A387</f>
        <v>0</v>
      </c>
      <c r="B387" s="131">
        <f>+QUESTIONNAIRE!B387</f>
        <v>0</v>
      </c>
      <c r="C387" s="137">
        <f>+QUESTIONNAIRE!C387</f>
        <v>0</v>
      </c>
      <c r="D387" s="477" t="str">
        <f>+QUESTIONNAIRE!D387</f>
        <v>Da li je ta analiza uzela u obzir maksimalni broj potencijalnih ponuditelja koji mogu biti pretkvalificirani?</v>
      </c>
      <c r="E387" s="477">
        <f>+QUESTIONNAIRE!E387</f>
        <v>0</v>
      </c>
      <c r="F387" s="67" t="str">
        <f>+HLOOKUP($D$6,$J$13:$S$488,I387,FALSE)</f>
        <v>--Molimo odaberite--</v>
      </c>
      <c r="G387" s="139"/>
      <c r="I387" s="56">
        <f t="shared" si="5"/>
        <v>375</v>
      </c>
      <c r="J387" s="67" t="s">
        <v>70</v>
      </c>
      <c r="K387" s="67" t="s">
        <v>71</v>
      </c>
      <c r="L387" s="67" t="s">
        <v>70</v>
      </c>
      <c r="M387" s="67" t="s">
        <v>72</v>
      </c>
    </row>
    <row r="388" spans="1:13" ht="15.95" customHeight="1" outlineLevel="1" x14ac:dyDescent="0.25">
      <c r="A388" s="37">
        <f>+QUESTIONNAIRE!A388</f>
        <v>0</v>
      </c>
      <c r="B388" s="252">
        <f>+QUESTIONNAIRE!B388</f>
        <v>0</v>
      </c>
      <c r="C388" s="137">
        <f>+QUESTIONNAIRE!C388</f>
        <v>0</v>
      </c>
      <c r="D388" s="298">
        <f>+QUESTIONNAIRE!D388</f>
        <v>0</v>
      </c>
      <c r="E388" s="298">
        <f>+QUESTIONNAIRE!E388</f>
        <v>0</v>
      </c>
      <c r="F388" s="278"/>
      <c r="G388" s="139"/>
      <c r="I388" s="56">
        <f t="shared" si="5"/>
        <v>376</v>
      </c>
      <c r="J388" s="278"/>
      <c r="K388" s="278"/>
      <c r="L388" s="278"/>
      <c r="M388" s="278"/>
    </row>
    <row r="389" spans="1:13" ht="15.95" customHeight="1" outlineLevel="1" x14ac:dyDescent="0.25">
      <c r="A389" s="37">
        <f>+QUESTIONNAIRE!A389</f>
        <v>0</v>
      </c>
      <c r="B389" s="131">
        <f>+QUESTIONNAIRE!B389</f>
        <v>0</v>
      </c>
      <c r="C389" s="489" t="str">
        <f>+QUESTIONNAIRE!C389</f>
        <v>Je li provedena analiza da bi se definirao odabir kriterija za ocjenjivanje ponuda?</v>
      </c>
      <c r="D389" s="489">
        <f>+QUESTIONNAIRE!D389</f>
        <v>0</v>
      </c>
      <c r="E389" s="489">
        <f>+QUESTIONNAIRE!E389</f>
        <v>0</v>
      </c>
      <c r="F389" s="272" t="str">
        <f>+HLOOKUP($D$6,$J$13:$S$488,I389,FALSE)</f>
        <v>--Molimo odaberite--</v>
      </c>
      <c r="G389" s="136"/>
      <c r="I389" s="56">
        <f t="shared" si="5"/>
        <v>377</v>
      </c>
      <c r="J389" s="272" t="s">
        <v>70</v>
      </c>
      <c r="K389" s="272" t="s">
        <v>71</v>
      </c>
      <c r="L389" s="272" t="s">
        <v>70</v>
      </c>
      <c r="M389" s="272" t="s">
        <v>72</v>
      </c>
    </row>
    <row r="390" spans="1:13" ht="15.95" customHeight="1" outlineLevel="1" x14ac:dyDescent="0.25">
      <c r="A390" s="37">
        <f>+QUESTIONNAIRE!A390</f>
        <v>0</v>
      </c>
      <c r="B390" s="131">
        <f>+QUESTIONNAIRE!B390</f>
        <v>0</v>
      </c>
      <c r="C390" s="137" t="str">
        <f>+QUESTIONNAIRE!C390</f>
        <v>Ako DA:</v>
      </c>
      <c r="D390" s="140">
        <f>+QUESTIONNAIRE!D390</f>
        <v>0</v>
      </c>
      <c r="E390" s="150">
        <f>+QUESTIONNAIRE!E390</f>
        <v>0</v>
      </c>
      <c r="F390" s="135"/>
      <c r="G390" s="136"/>
      <c r="I390" s="56">
        <f t="shared" si="5"/>
        <v>378</v>
      </c>
      <c r="J390" s="135"/>
      <c r="K390" s="135"/>
      <c r="L390" s="135"/>
      <c r="M390" s="135"/>
    </row>
    <row r="391" spans="1:13" ht="15.95" customHeight="1" outlineLevel="1" x14ac:dyDescent="0.25">
      <c r="A391" s="37">
        <f>+QUESTIONNAIRE!A391</f>
        <v>0</v>
      </c>
      <c r="B391" s="131">
        <f>+QUESTIONNAIRE!B391</f>
        <v>0</v>
      </c>
      <c r="C391" s="137">
        <f>+QUESTIONNAIRE!C391</f>
        <v>0</v>
      </c>
      <c r="D391" s="477" t="str">
        <f>+QUESTIONNAIRE!D391</f>
        <v>Da li je ta analiza uzela u obzir tehničke, financijske i pravne aspekte kao područja za ocjenjivanje?</v>
      </c>
      <c r="E391" s="477">
        <f>+QUESTIONNAIRE!E391</f>
        <v>0</v>
      </c>
      <c r="F391" s="67" t="str">
        <f>+HLOOKUP($D$6,$J$13:$S$488,I391,FALSE)</f>
        <v>--Molimo odaberite--</v>
      </c>
      <c r="G391" s="139"/>
      <c r="I391" s="56">
        <f t="shared" si="5"/>
        <v>379</v>
      </c>
      <c r="J391" s="67" t="s">
        <v>70</v>
      </c>
      <c r="K391" s="67" t="s">
        <v>71</v>
      </c>
      <c r="L391" s="67" t="s">
        <v>70</v>
      </c>
      <c r="M391" s="67" t="s">
        <v>72</v>
      </c>
    </row>
    <row r="392" spans="1:13" ht="15.95" customHeight="1" outlineLevel="1" x14ac:dyDescent="0.25">
      <c r="A392" s="37">
        <f>+QUESTIONNAIRE!A392</f>
        <v>0</v>
      </c>
      <c r="B392" s="131">
        <f>+QUESTIONNAIRE!B392</f>
        <v>0</v>
      </c>
      <c r="C392" s="133">
        <f>+QUESTIONNAIRE!C392</f>
        <v>0</v>
      </c>
      <c r="D392" s="477">
        <f>+QUESTIONNAIRE!D392</f>
        <v>0</v>
      </c>
      <c r="E392" s="477">
        <f>+QUESTIONNAIRE!E392</f>
        <v>0</v>
      </c>
      <c r="F392" s="135"/>
      <c r="G392" s="136"/>
      <c r="I392" s="56">
        <f t="shared" si="5"/>
        <v>380</v>
      </c>
      <c r="J392" s="135"/>
      <c r="K392" s="135"/>
      <c r="L392" s="135"/>
      <c r="M392" s="135"/>
    </row>
    <row r="393" spans="1:13" ht="15.95" customHeight="1" outlineLevel="1" x14ac:dyDescent="0.25">
      <c r="A393" s="37">
        <f>+QUESTIONNAIRE!A393</f>
        <v>0</v>
      </c>
      <c r="B393" s="131">
        <f>+QUESTIONNAIRE!B393</f>
        <v>0</v>
      </c>
      <c r="C393" s="133">
        <f>+QUESTIONNAIRE!C393</f>
        <v>0</v>
      </c>
      <c r="D393" s="477" t="str">
        <f>+QUESTIONNAIRE!D393</f>
        <v>Da li je ta analiza identificirala sustav bodovanja i ponderiranja za svaki od kriterija za ocjenjivanje?</v>
      </c>
      <c r="E393" s="477">
        <f>+QUESTIONNAIRE!E393</f>
        <v>0</v>
      </c>
      <c r="F393" s="67" t="str">
        <f>+HLOOKUP($D$6,$J$13:$S$488,I393,FALSE)</f>
        <v>--Molimo odaberite--</v>
      </c>
      <c r="G393" s="139"/>
      <c r="I393" s="56">
        <f t="shared" si="5"/>
        <v>381</v>
      </c>
      <c r="J393" s="67" t="s">
        <v>70</v>
      </c>
      <c r="K393" s="67" t="s">
        <v>71</v>
      </c>
      <c r="L393" s="67" t="s">
        <v>70</v>
      </c>
      <c r="M393" s="67" t="s">
        <v>72</v>
      </c>
    </row>
    <row r="394" spans="1:13" ht="15.95" customHeight="1" outlineLevel="1" x14ac:dyDescent="0.25">
      <c r="A394" s="37">
        <f>+QUESTIONNAIRE!A394</f>
        <v>0</v>
      </c>
      <c r="B394" s="131">
        <f>+QUESTIONNAIRE!B394</f>
        <v>0</v>
      </c>
      <c r="C394" s="133">
        <f>+QUESTIONNAIRE!C394</f>
        <v>0</v>
      </c>
      <c r="D394" s="477">
        <f>+QUESTIONNAIRE!D394</f>
        <v>0</v>
      </c>
      <c r="E394" s="477">
        <f>+QUESTIONNAIRE!E394</f>
        <v>0</v>
      </c>
      <c r="F394" s="135"/>
      <c r="G394" s="136"/>
      <c r="I394" s="56">
        <f t="shared" si="5"/>
        <v>382</v>
      </c>
      <c r="J394" s="135"/>
      <c r="K394" s="135"/>
      <c r="L394" s="135"/>
      <c r="M394" s="135"/>
    </row>
    <row r="395" spans="1:13" ht="15.95" customHeight="1" outlineLevel="1" x14ac:dyDescent="0.25">
      <c r="A395" s="37">
        <f>+QUESTIONNAIRE!A395</f>
        <v>0</v>
      </c>
      <c r="B395" s="131">
        <f>+QUESTIONNAIRE!B395</f>
        <v>0</v>
      </c>
      <c r="C395" s="133">
        <f>+QUESTIONNAIRE!C395</f>
        <v>0</v>
      </c>
      <c r="D395" s="477" t="str">
        <f>+QUESTIONNAIRE!D395</f>
        <v>Jesu li kriteriji, bodovanje i ponderiranje provjereni da odražavaju prioritete javnog tijela (npr. funkcionalnost, cijenu, izgled)?</v>
      </c>
      <c r="E395" s="477">
        <f>+QUESTIONNAIRE!E395</f>
        <v>0</v>
      </c>
      <c r="F395" s="67" t="str">
        <f>+HLOOKUP($D$6,$J$13:$S$488,I395,FALSE)</f>
        <v>--Molimo odaberite--</v>
      </c>
      <c r="G395" s="139"/>
      <c r="I395" s="56">
        <f t="shared" si="5"/>
        <v>383</v>
      </c>
      <c r="J395" s="67" t="s">
        <v>70</v>
      </c>
      <c r="K395" s="67" t="s">
        <v>71</v>
      </c>
      <c r="L395" s="67" t="s">
        <v>70</v>
      </c>
      <c r="M395" s="67" t="s">
        <v>72</v>
      </c>
    </row>
    <row r="396" spans="1:13" ht="15.95" customHeight="1" outlineLevel="1" x14ac:dyDescent="0.25">
      <c r="A396" s="37">
        <f>+QUESTIONNAIRE!A396</f>
        <v>0</v>
      </c>
      <c r="B396" s="131">
        <f>+QUESTIONNAIRE!B396</f>
        <v>0</v>
      </c>
      <c r="C396" s="133">
        <f>+QUESTIONNAIRE!C396</f>
        <v>0</v>
      </c>
      <c r="D396" s="477">
        <f>+QUESTIONNAIRE!D396</f>
        <v>0</v>
      </c>
      <c r="E396" s="477">
        <f>+QUESTIONNAIRE!E396</f>
        <v>0</v>
      </c>
      <c r="F396" s="135"/>
      <c r="G396" s="136"/>
      <c r="I396" s="56">
        <f t="shared" si="5"/>
        <v>384</v>
      </c>
      <c r="J396" s="135"/>
      <c r="K396" s="135"/>
      <c r="L396" s="135"/>
      <c r="M396" s="135"/>
    </row>
    <row r="397" spans="1:13" ht="15.95" customHeight="1" outlineLevel="1" x14ac:dyDescent="0.25">
      <c r="A397" s="37">
        <f>+QUESTIONNAIRE!A397</f>
        <v>0</v>
      </c>
      <c r="B397" s="131">
        <f>+QUESTIONNAIRE!B397</f>
        <v>0</v>
      </c>
      <c r="C397" s="137">
        <f>+QUESTIONNAIRE!C397</f>
        <v>0</v>
      </c>
      <c r="D397" s="477" t="str">
        <f>+QUESTIONNAIRE!D397</f>
        <v>Da li je stručno povjerenstvo (stručna komisija)/viši menadžment odobrilo kriterije za odabir?</v>
      </c>
      <c r="E397" s="477">
        <f>+QUESTIONNAIRE!E397</f>
        <v>0</v>
      </c>
      <c r="F397" s="67" t="str">
        <f>+HLOOKUP($D$6,$J$13:$S$488,I397,FALSE)</f>
        <v>--Molimo odaberite--</v>
      </c>
      <c r="G397" s="139"/>
      <c r="I397" s="56">
        <f t="shared" si="5"/>
        <v>385</v>
      </c>
      <c r="J397" s="67" t="s">
        <v>70</v>
      </c>
      <c r="K397" s="67" t="s">
        <v>71</v>
      </c>
      <c r="L397" s="67" t="s">
        <v>70</v>
      </c>
      <c r="M397" s="67" t="s">
        <v>72</v>
      </c>
    </row>
    <row r="398" spans="1:13" ht="15.95" customHeight="1" outlineLevel="1" x14ac:dyDescent="0.25">
      <c r="A398" s="37">
        <f>+QUESTIONNAIRE!A398</f>
        <v>0</v>
      </c>
      <c r="B398" s="131">
        <f>+QUESTIONNAIRE!B398</f>
        <v>0</v>
      </c>
      <c r="C398" s="133">
        <f>+QUESTIONNAIRE!C398</f>
        <v>0</v>
      </c>
      <c r="D398" s="140">
        <f>+QUESTIONNAIRE!D398</f>
        <v>0</v>
      </c>
      <c r="E398" s="150">
        <f>+QUESTIONNAIRE!E398</f>
        <v>0</v>
      </c>
      <c r="F398" s="135"/>
      <c r="G398" s="136"/>
      <c r="I398" s="56">
        <f t="shared" si="5"/>
        <v>386</v>
      </c>
      <c r="J398" s="135"/>
      <c r="K398" s="135"/>
      <c r="L398" s="135"/>
      <c r="M398" s="135"/>
    </row>
    <row r="399" spans="1:13" ht="15.95" customHeight="1" outlineLevel="1" x14ac:dyDescent="0.25">
      <c r="A399" s="37">
        <f>+QUESTIONNAIRE!A399</f>
        <v>0</v>
      </c>
      <c r="B399" s="131">
        <f>+QUESTIONNAIRE!B399</f>
        <v>0</v>
      </c>
      <c r="C399" s="489" t="str">
        <f>+QUESTIONNAIRE!C399</f>
        <v>Je li osnovan tim za ocjenjivanje ponuda?</v>
      </c>
      <c r="D399" s="489"/>
      <c r="E399" s="489"/>
      <c r="F399" s="272" t="str">
        <f>+HLOOKUP($D$6,$J$13:$S$488,I399,FALSE)</f>
        <v>--Molimo odaberite--</v>
      </c>
      <c r="G399" s="136"/>
      <c r="I399" s="56">
        <f t="shared" ref="I399:I462" si="6">+I398+1</f>
        <v>387</v>
      </c>
      <c r="J399" s="272" t="s">
        <v>70</v>
      </c>
      <c r="K399" s="272" t="s">
        <v>71</v>
      </c>
      <c r="L399" s="272" t="s">
        <v>70</v>
      </c>
      <c r="M399" s="272" t="s">
        <v>72</v>
      </c>
    </row>
    <row r="400" spans="1:13" ht="15.95" customHeight="1" outlineLevel="1" x14ac:dyDescent="0.25">
      <c r="A400" s="37">
        <f>+QUESTIONNAIRE!A400</f>
        <v>0</v>
      </c>
      <c r="B400" s="131">
        <f>+QUESTIONNAIRE!B400</f>
        <v>0</v>
      </c>
      <c r="C400" s="137" t="str">
        <f>+QUESTIONNAIRE!C400</f>
        <v>Ako DA:</v>
      </c>
      <c r="D400" s="140">
        <f>+QUESTIONNAIRE!D400</f>
        <v>0</v>
      </c>
      <c r="E400" s="140">
        <f>+QUESTIONNAIRE!E400</f>
        <v>0</v>
      </c>
      <c r="F400" s="135"/>
      <c r="G400" s="139"/>
      <c r="I400" s="56">
        <f t="shared" si="6"/>
        <v>388</v>
      </c>
      <c r="J400" s="135"/>
      <c r="K400" s="135"/>
      <c r="L400" s="135"/>
      <c r="M400" s="135"/>
    </row>
    <row r="401" spans="1:13" ht="15.95" customHeight="1" outlineLevel="1" x14ac:dyDescent="0.25">
      <c r="A401" s="37">
        <f>+QUESTIONNAIRE!A401</f>
        <v>0</v>
      </c>
      <c r="B401" s="131">
        <f>+QUESTIONNAIRE!B401</f>
        <v>0</v>
      </c>
      <c r="C401" s="133">
        <f>+QUESTIONNAIRE!C401</f>
        <v>0</v>
      </c>
      <c r="D401" s="477" t="str">
        <f>+QUESTIONNAIRE!D401</f>
        <v>Jesu li članovi tima za ocjenjivanje ponuda identificirani uzimajući u obzir njihove sposobnosti?</v>
      </c>
      <c r="E401" s="477">
        <f>+QUESTIONNAIRE!E401</f>
        <v>0</v>
      </c>
      <c r="F401" s="67" t="str">
        <f>+HLOOKUP($D$6,$J$13:$S$488,I401,FALSE)</f>
        <v>--Molimo odaberite--</v>
      </c>
      <c r="G401" s="136"/>
      <c r="I401" s="56">
        <f t="shared" si="6"/>
        <v>389</v>
      </c>
      <c r="J401" s="67" t="s">
        <v>70</v>
      </c>
      <c r="K401" s="67" t="s">
        <v>71</v>
      </c>
      <c r="L401" s="67" t="s">
        <v>70</v>
      </c>
      <c r="M401" s="67" t="s">
        <v>72</v>
      </c>
    </row>
    <row r="402" spans="1:13" ht="15.95" customHeight="1" outlineLevel="1" x14ac:dyDescent="0.25">
      <c r="A402" s="37">
        <f>+QUESTIONNAIRE!A402</f>
        <v>0</v>
      </c>
      <c r="B402" s="131">
        <f>+QUESTIONNAIRE!B402</f>
        <v>0</v>
      </c>
      <c r="C402" s="133">
        <f>+QUESTIONNAIRE!C402</f>
        <v>0</v>
      </c>
      <c r="D402" s="477">
        <f>+QUESTIONNAIRE!D402</f>
        <v>0</v>
      </c>
      <c r="E402" s="477">
        <f>+QUESTIONNAIRE!E402</f>
        <v>0</v>
      </c>
      <c r="F402" s="135"/>
      <c r="G402" s="136"/>
      <c r="I402" s="56">
        <f t="shared" si="6"/>
        <v>390</v>
      </c>
      <c r="J402" s="135"/>
      <c r="K402" s="135"/>
      <c r="L402" s="135"/>
      <c r="M402" s="135"/>
    </row>
    <row r="403" spans="1:13" ht="15.95" customHeight="1" outlineLevel="1" x14ac:dyDescent="0.25">
      <c r="A403" s="37">
        <f>+QUESTIONNAIRE!A403</f>
        <v>0</v>
      </c>
      <c r="B403" s="131">
        <f>+QUESTIONNAIRE!B403</f>
        <v>0</v>
      </c>
      <c r="C403" s="137">
        <f>+QUESTIONNAIRE!C403</f>
        <v>0</v>
      </c>
      <c r="D403" s="477" t="str">
        <f>+QUESTIONNAIRE!D403</f>
        <v>Jesu li imenovane osobe u timu koje će biti nadležne za ocjenjivanje svakog od kriterija?</v>
      </c>
      <c r="E403" s="477">
        <f>+QUESTIONNAIRE!E403</f>
        <v>0</v>
      </c>
      <c r="F403" s="67" t="str">
        <f>+HLOOKUP($D$6,$J$13:$S$488,I403,FALSE)</f>
        <v>--Molimo odaberite--</v>
      </c>
      <c r="G403" s="139"/>
      <c r="I403" s="56">
        <f t="shared" si="6"/>
        <v>391</v>
      </c>
      <c r="J403" s="67" t="s">
        <v>70</v>
      </c>
      <c r="K403" s="67" t="s">
        <v>71</v>
      </c>
      <c r="L403" s="67" t="s">
        <v>70</v>
      </c>
      <c r="M403" s="67" t="s">
        <v>72</v>
      </c>
    </row>
    <row r="404" spans="1:13" ht="15.95" customHeight="1" outlineLevel="1" x14ac:dyDescent="0.25">
      <c r="A404" s="37">
        <f>+QUESTIONNAIRE!A404</f>
        <v>0</v>
      </c>
      <c r="B404" s="131">
        <f>+QUESTIONNAIRE!B404</f>
        <v>0</v>
      </c>
      <c r="C404" s="137">
        <f>+QUESTIONNAIRE!C404</f>
        <v>0</v>
      </c>
      <c r="D404" s="477">
        <f>+QUESTIONNAIRE!D404</f>
        <v>0</v>
      </c>
      <c r="E404" s="477">
        <f>+QUESTIONNAIRE!E404</f>
        <v>0</v>
      </c>
      <c r="F404" s="135"/>
      <c r="G404" s="136"/>
      <c r="I404" s="56">
        <f t="shared" si="6"/>
        <v>392</v>
      </c>
      <c r="J404" s="135"/>
      <c r="K404" s="135"/>
      <c r="L404" s="135"/>
      <c r="M404" s="135"/>
    </row>
    <row r="405" spans="1:13" ht="15.95" customHeight="1" outlineLevel="1" x14ac:dyDescent="0.25">
      <c r="A405" s="37">
        <f>+QUESTIONNAIRE!A405</f>
        <v>0</v>
      </c>
      <c r="B405" s="131">
        <f>+QUESTIONNAIRE!B405</f>
        <v>0</v>
      </c>
      <c r="C405" s="137">
        <f>+QUESTIONNAIRE!C405</f>
        <v>0</v>
      </c>
      <c r="D405" s="477" t="str">
        <f>+QUESTIONNAIRE!D405</f>
        <v>Jesu li prilikom osnivanja tima za ocjenjivanje ponuda riješena pitanja potencijalnog sukoba interesa?</v>
      </c>
      <c r="E405" s="477">
        <f>+QUESTIONNAIRE!E405</f>
        <v>0</v>
      </c>
      <c r="F405" s="67" t="str">
        <f>+HLOOKUP($D$6,$J$13:$S$488,I405,FALSE)</f>
        <v>--Molimo odaberite--</v>
      </c>
      <c r="G405" s="139"/>
      <c r="I405" s="56">
        <f t="shared" si="6"/>
        <v>393</v>
      </c>
      <c r="J405" s="67" t="s">
        <v>70</v>
      </c>
      <c r="K405" s="67" t="s">
        <v>71</v>
      </c>
      <c r="L405" s="67" t="s">
        <v>70</v>
      </c>
      <c r="M405" s="67" t="s">
        <v>72</v>
      </c>
    </row>
    <row r="406" spans="1:13" ht="15.95" customHeight="1" outlineLevel="1" x14ac:dyDescent="0.25">
      <c r="A406" s="37">
        <f>+QUESTIONNAIRE!A406</f>
        <v>0</v>
      </c>
      <c r="B406" s="131">
        <f>+QUESTIONNAIRE!B406</f>
        <v>0</v>
      </c>
      <c r="C406" s="137">
        <f>+QUESTIONNAIRE!C406</f>
        <v>0</v>
      </c>
      <c r="D406" s="477">
        <f>+QUESTIONNAIRE!D406</f>
        <v>0</v>
      </c>
      <c r="E406" s="477">
        <f>+QUESTIONNAIRE!E406</f>
        <v>0</v>
      </c>
      <c r="F406" s="135"/>
      <c r="G406" s="136"/>
      <c r="I406" s="56">
        <f t="shared" si="6"/>
        <v>394</v>
      </c>
      <c r="J406" s="135"/>
      <c r="K406" s="135"/>
      <c r="L406" s="135"/>
      <c r="M406" s="135"/>
    </row>
    <row r="407" spans="1:13" ht="15.95" customHeight="1" outlineLevel="1" x14ac:dyDescent="0.25">
      <c r="A407" s="37">
        <f>+QUESTIONNAIRE!A407</f>
        <v>0</v>
      </c>
      <c r="B407" s="131">
        <f>+QUESTIONNAIRE!B407</f>
        <v>0</v>
      </c>
      <c r="C407" s="137">
        <f>+QUESTIONNAIRE!C407</f>
        <v>0</v>
      </c>
      <c r="D407" s="477" t="str">
        <f>+QUESTIONNAIRE!D407</f>
        <v>Jesu li uspostavljeni i odobreni proces upravljanja radom tima za ocjenjivanje ponuda i proces donošenja odluka?</v>
      </c>
      <c r="E407" s="477">
        <f>+QUESTIONNAIRE!E407</f>
        <v>0</v>
      </c>
      <c r="F407" s="67" t="str">
        <f>+HLOOKUP($D$6,$J$13:$S$488,I407,FALSE)</f>
        <v>--Molimo odaberite--</v>
      </c>
      <c r="G407" s="139"/>
      <c r="I407" s="56">
        <f t="shared" si="6"/>
        <v>395</v>
      </c>
      <c r="J407" s="67" t="s">
        <v>70</v>
      </c>
      <c r="K407" s="67" t="s">
        <v>71</v>
      </c>
      <c r="L407" s="67" t="s">
        <v>70</v>
      </c>
      <c r="M407" s="67" t="s">
        <v>72</v>
      </c>
    </row>
    <row r="408" spans="1:13" ht="15.95" customHeight="1" outlineLevel="1" x14ac:dyDescent="0.25">
      <c r="A408" s="37">
        <f>+QUESTIONNAIRE!A408</f>
        <v>0</v>
      </c>
      <c r="B408" s="131">
        <f>+QUESTIONNAIRE!B408</f>
        <v>0</v>
      </c>
      <c r="C408" s="137">
        <f>+QUESTIONNAIRE!C408</f>
        <v>0</v>
      </c>
      <c r="D408" s="140">
        <f>+QUESTIONNAIRE!D408</f>
        <v>0</v>
      </c>
      <c r="E408" s="140">
        <f>+QUESTIONNAIRE!E408</f>
        <v>0</v>
      </c>
      <c r="F408" s="295"/>
      <c r="G408" s="139"/>
      <c r="I408" s="56">
        <f t="shared" si="6"/>
        <v>396</v>
      </c>
      <c r="J408" s="458"/>
      <c r="K408" s="337"/>
      <c r="L408" s="451"/>
      <c r="M408" s="334"/>
    </row>
    <row r="409" spans="1:13" ht="15.95" customHeight="1" outlineLevel="1" x14ac:dyDescent="0.25">
      <c r="A409" s="37">
        <f>+QUESTIONNAIRE!A409</f>
        <v>0</v>
      </c>
      <c r="B409" s="131">
        <f>+QUESTIONNAIRE!B409</f>
        <v>0</v>
      </c>
      <c r="C409" s="482" t="str">
        <f>+QUESTIONNAIRE!C409</f>
        <v>Jesu li plan za promociju projekta (npr.  turneja) i obavijest o nabavi pripremljeni uzimajući u obzir tehničke karakteristike i ugovorne odredbe projekta kako bi se povećao interes tržišta?</v>
      </c>
      <c r="D409" s="482">
        <f>+QUESTIONNAIRE!D409</f>
        <v>0</v>
      </c>
      <c r="E409" s="482">
        <f>+QUESTIONNAIRE!E409</f>
        <v>0</v>
      </c>
      <c r="F409" s="272" t="str">
        <f>+HLOOKUP($D$6,$J$13:$S$488,I409,FALSE)</f>
        <v>--Molimo odaberite--</v>
      </c>
      <c r="G409" s="139"/>
      <c r="I409" s="56">
        <f t="shared" si="6"/>
        <v>397</v>
      </c>
      <c r="J409" s="272" t="s">
        <v>70</v>
      </c>
      <c r="K409" s="272" t="s">
        <v>71</v>
      </c>
      <c r="L409" s="272" t="s">
        <v>70</v>
      </c>
      <c r="M409" s="272" t="s">
        <v>72</v>
      </c>
    </row>
    <row r="410" spans="1:13" ht="15.95" customHeight="1" outlineLevel="1" x14ac:dyDescent="0.25">
      <c r="A410" s="37">
        <f>+QUESTIONNAIRE!A410</f>
        <v>0</v>
      </c>
      <c r="B410" s="131">
        <f>+QUESTIONNAIRE!B410</f>
        <v>0</v>
      </c>
      <c r="C410" s="137">
        <f>+QUESTIONNAIRE!C410</f>
        <v>0</v>
      </c>
      <c r="D410" s="138">
        <f>+QUESTIONNAIRE!D410</f>
        <v>0</v>
      </c>
      <c r="E410" s="138">
        <f>+QUESTIONNAIRE!E410</f>
        <v>0</v>
      </c>
      <c r="F410" s="297"/>
      <c r="G410" s="139"/>
      <c r="I410" s="56">
        <f t="shared" si="6"/>
        <v>398</v>
      </c>
      <c r="J410" s="297"/>
      <c r="K410" s="297"/>
      <c r="L410" s="297"/>
      <c r="M410" s="297"/>
    </row>
    <row r="411" spans="1:13" ht="15.95" customHeight="1" outlineLevel="1" x14ac:dyDescent="0.25">
      <c r="A411" s="37">
        <f>+QUESTIONNAIRE!A411</f>
        <v>0</v>
      </c>
      <c r="B411" s="131">
        <f>+QUESTIONNAIRE!B411</f>
        <v>0</v>
      </c>
      <c r="C411" s="482" t="str">
        <f>+QUESTIONNAIRE!C411</f>
        <v>Je li pripremljen nacrt dokumentacije koju sadrži poziv za nadmetanje?</v>
      </c>
      <c r="D411" s="482">
        <f>+QUESTIONNAIRE!D411</f>
        <v>0</v>
      </c>
      <c r="E411" s="482">
        <f>+QUESTIONNAIRE!E411</f>
        <v>0</v>
      </c>
      <c r="F411" s="272" t="str">
        <f>+HLOOKUP($D$6,$J$13:$S$488,I411,FALSE)</f>
        <v>--Molimo odaberite--</v>
      </c>
      <c r="G411" s="139"/>
      <c r="I411" s="56">
        <f t="shared" si="6"/>
        <v>399</v>
      </c>
      <c r="J411" s="272" t="s">
        <v>70</v>
      </c>
      <c r="K411" s="272" t="s">
        <v>71</v>
      </c>
      <c r="L411" s="272" t="s">
        <v>70</v>
      </c>
      <c r="M411" s="272" t="s">
        <v>72</v>
      </c>
    </row>
    <row r="412" spans="1:13" ht="15.95" customHeight="1" outlineLevel="1" x14ac:dyDescent="0.25">
      <c r="A412" s="37">
        <f>+QUESTIONNAIRE!A412</f>
        <v>0</v>
      </c>
      <c r="B412" s="131">
        <f>+QUESTIONNAIRE!B412</f>
        <v>0</v>
      </c>
      <c r="C412" s="137" t="str">
        <f>+QUESTIONNAIRE!C412</f>
        <v>Ako DA:</v>
      </c>
      <c r="D412" s="138">
        <f>+QUESTIONNAIRE!D412</f>
        <v>0</v>
      </c>
      <c r="E412" s="138">
        <f>+QUESTIONNAIRE!E412</f>
        <v>0</v>
      </c>
      <c r="F412" s="297"/>
      <c r="G412" s="139"/>
      <c r="I412" s="56">
        <f t="shared" si="6"/>
        <v>400</v>
      </c>
      <c r="J412" s="297"/>
      <c r="K412" s="297"/>
      <c r="L412" s="297"/>
      <c r="M412" s="297"/>
    </row>
    <row r="413" spans="1:13" ht="15.95" customHeight="1" outlineLevel="1" x14ac:dyDescent="0.25">
      <c r="A413" s="37">
        <f>+QUESTIONNAIRE!A413</f>
        <v>0</v>
      </c>
      <c r="B413" s="131">
        <f>+QUESTIONNAIRE!B413</f>
        <v>0</v>
      </c>
      <c r="C413" s="137">
        <f>+QUESTIONNAIRE!C413</f>
        <v>0</v>
      </c>
      <c r="D413" s="477" t="str">
        <f>+QUESTIONNAIRE!D413</f>
        <v>Da li ta dokumentacija opisuje ključna pravila, korake i zahtjeve koji moraju biti zadovoljeni (npr. odredbe o povjerljivosti, rokovi i glavni elementi ključnih ugovora)?</v>
      </c>
      <c r="E413" s="477">
        <f>+QUESTIONNAIRE!E413</f>
        <v>0</v>
      </c>
      <c r="F413" s="67" t="str">
        <f>+HLOOKUP($D$6,$J$13:$S$488,I413,FALSE)</f>
        <v>--Molimo odaberite--</v>
      </c>
      <c r="G413" s="139"/>
      <c r="I413" s="56">
        <f t="shared" si="6"/>
        <v>401</v>
      </c>
      <c r="J413" s="67" t="s">
        <v>70</v>
      </c>
      <c r="K413" s="67" t="s">
        <v>71</v>
      </c>
      <c r="L413" s="67" t="s">
        <v>70</v>
      </c>
      <c r="M413" s="67" t="s">
        <v>72</v>
      </c>
    </row>
    <row r="414" spans="1:13" ht="15.95" customHeight="1" outlineLevel="1" x14ac:dyDescent="0.25">
      <c r="A414" s="37">
        <f>+QUESTIONNAIRE!A414</f>
        <v>0</v>
      </c>
      <c r="B414" s="131">
        <f>+QUESTIONNAIRE!B414</f>
        <v>0</v>
      </c>
      <c r="C414" s="137">
        <f>+QUESTIONNAIRE!C414</f>
        <v>0</v>
      </c>
      <c r="D414" s="296">
        <f>+QUESTIONNAIRE!D414</f>
        <v>0</v>
      </c>
      <c r="E414" s="298">
        <f>+QUESTIONNAIRE!E414</f>
        <v>0</v>
      </c>
      <c r="F414" s="278"/>
      <c r="G414" s="139"/>
      <c r="I414" s="56">
        <f t="shared" si="6"/>
        <v>402</v>
      </c>
      <c r="J414" s="278"/>
      <c r="K414" s="278"/>
      <c r="L414" s="278"/>
      <c r="M414" s="278"/>
    </row>
    <row r="415" spans="1:13" ht="15.95" customHeight="1" outlineLevel="1" x14ac:dyDescent="0.25">
      <c r="A415" s="37">
        <f>+QUESTIONNAIRE!A415</f>
        <v>0</v>
      </c>
      <c r="B415" s="131">
        <f>+QUESTIONNAIRE!B415</f>
        <v>0</v>
      </c>
      <c r="C415" s="137">
        <f>+QUESTIONNAIRE!C415</f>
        <v>0</v>
      </c>
      <c r="D415" s="490" t="str">
        <f>+QUESTIONNAIRE!D415</f>
        <v>Da li ta dokumentacija pruža potencijalnim ponuditeljima dovoljno suštinskih informacija da im pomogne u razumijevanju karakteristika projekta i zahtjeva javnog tijela (npr. memorandum informacija o projektu, prostorija za dokumentaciju - "document dataroom")?</v>
      </c>
      <c r="E415" s="490">
        <f>+QUESTIONNAIRE!E415</f>
        <v>0</v>
      </c>
      <c r="F415" s="67" t="str">
        <f>+HLOOKUP($D$6,$J$13:$S$488,I415,FALSE)</f>
        <v>--Molimo odaberite--</v>
      </c>
      <c r="G415" s="139"/>
      <c r="I415" s="56">
        <f t="shared" si="6"/>
        <v>403</v>
      </c>
      <c r="J415" s="67" t="s">
        <v>70</v>
      </c>
      <c r="K415" s="67" t="s">
        <v>71</v>
      </c>
      <c r="L415" s="67" t="s">
        <v>70</v>
      </c>
      <c r="M415" s="67" t="s">
        <v>72</v>
      </c>
    </row>
    <row r="416" spans="1:13" ht="15.95" customHeight="1" outlineLevel="1" x14ac:dyDescent="0.25">
      <c r="A416" s="37">
        <f>+QUESTIONNAIRE!A416</f>
        <v>0</v>
      </c>
      <c r="B416" s="143">
        <f>+QUESTIONNAIRE!B416</f>
        <v>0</v>
      </c>
      <c r="C416" s="145">
        <f>+QUESTIONNAIRE!C416</f>
        <v>0</v>
      </c>
      <c r="D416" s="145">
        <f>+QUESTIONNAIRE!D416</f>
        <v>0</v>
      </c>
      <c r="E416" s="145">
        <f>+QUESTIONNAIRE!E416</f>
        <v>0</v>
      </c>
      <c r="F416" s="146"/>
      <c r="G416" s="147"/>
      <c r="I416" s="56">
        <f t="shared" si="6"/>
        <v>404</v>
      </c>
      <c r="J416" s="146"/>
      <c r="K416" s="146"/>
      <c r="L416" s="146"/>
      <c r="M416" s="146"/>
    </row>
    <row r="417" spans="1:13" ht="15.95" customHeight="1" outlineLevel="1" x14ac:dyDescent="0.25">
      <c r="A417" s="37">
        <f>+QUESTIONNAIRE!A417</f>
        <v>0</v>
      </c>
      <c r="B417" s="66">
        <f>+QUESTIONNAIRE!B417</f>
        <v>0</v>
      </c>
      <c r="C417" s="45">
        <f>+QUESTIONNAIRE!C417</f>
        <v>0</v>
      </c>
      <c r="D417" s="45">
        <f>+QUESTIONNAIRE!D417</f>
        <v>0</v>
      </c>
      <c r="E417" s="45">
        <f>+QUESTIONNAIRE!E417</f>
        <v>0</v>
      </c>
      <c r="F417" s="99"/>
      <c r="G417" s="66"/>
      <c r="I417" s="56">
        <f t="shared" si="6"/>
        <v>405</v>
      </c>
      <c r="J417" s="99"/>
      <c r="K417" s="99"/>
      <c r="L417" s="99"/>
      <c r="M417" s="99"/>
    </row>
    <row r="418" spans="1:13" ht="15.95" customHeight="1" outlineLevel="1" x14ac:dyDescent="0.25">
      <c r="A418" s="37">
        <f>+QUESTIONNAIRE!A418</f>
        <v>0</v>
      </c>
      <c r="B418" s="78" t="str">
        <f>+QUESTIONNAIRE!B418</f>
        <v>Razvoj izlaznih specifikacija usluge i priprema nacrta ugovora o JPP</v>
      </c>
      <c r="C418" s="113">
        <f>+QUESTIONNAIRE!C418</f>
        <v>0</v>
      </c>
      <c r="D418" s="113">
        <f>+QUESTIONNAIRE!D418</f>
        <v>0</v>
      </c>
      <c r="E418" s="113">
        <f>+QUESTIONNAIRE!E418</f>
        <v>0</v>
      </c>
      <c r="F418" s="99"/>
      <c r="G418" s="20"/>
      <c r="I418" s="56">
        <f t="shared" si="6"/>
        <v>406</v>
      </c>
      <c r="J418" s="99"/>
      <c r="K418" s="99"/>
      <c r="L418" s="99"/>
      <c r="M418" s="99"/>
    </row>
    <row r="419" spans="1:13" ht="15.95" customHeight="1" outlineLevel="1" x14ac:dyDescent="0.25">
      <c r="A419" s="37">
        <f>+QUESTIONNAIRE!A419</f>
        <v>0</v>
      </c>
      <c r="B419" s="37">
        <f>+QUESTIONNAIRE!B419</f>
        <v>0</v>
      </c>
      <c r="C419" s="113">
        <f>+QUESTIONNAIRE!C419</f>
        <v>0</v>
      </c>
      <c r="D419" s="114">
        <f>+QUESTIONNAIRE!D419</f>
        <v>0</v>
      </c>
      <c r="E419" s="114">
        <f>+QUESTIONNAIRE!E419</f>
        <v>0</v>
      </c>
      <c r="F419" s="99"/>
      <c r="G419" s="65"/>
      <c r="I419" s="56">
        <f t="shared" si="6"/>
        <v>407</v>
      </c>
      <c r="J419" s="99"/>
      <c r="K419" s="99"/>
      <c r="L419" s="99"/>
      <c r="M419" s="99"/>
    </row>
    <row r="420" spans="1:13" ht="15.95" customHeight="1" outlineLevel="1" x14ac:dyDescent="0.25">
      <c r="A420" s="37">
        <f>+QUESTIONNAIRE!A420</f>
        <v>0</v>
      </c>
      <c r="B420" s="125">
        <f>+QUESTIONNAIRE!B420</f>
        <v>0</v>
      </c>
      <c r="C420" s="319">
        <f>+QUESTIONNAIRE!C420</f>
        <v>0</v>
      </c>
      <c r="D420" s="127">
        <f>+QUESTIONNAIRE!D420</f>
        <v>0</v>
      </c>
      <c r="E420" s="127">
        <f>+QUESTIONNAIRE!E420</f>
        <v>0</v>
      </c>
      <c r="F420" s="129"/>
      <c r="G420" s="130"/>
      <c r="I420" s="56">
        <f t="shared" si="6"/>
        <v>408</v>
      </c>
      <c r="J420" s="129"/>
      <c r="K420" s="129"/>
      <c r="L420" s="129"/>
      <c r="M420" s="129"/>
    </row>
    <row r="421" spans="1:13" ht="15.95" customHeight="1" outlineLevel="1" x14ac:dyDescent="0.25">
      <c r="A421" s="37">
        <f>+QUESTIONNAIRE!A421</f>
        <v>0</v>
      </c>
      <c r="B421" s="131">
        <f>+QUESTIONNAIRE!B421</f>
        <v>0</v>
      </c>
      <c r="C421" s="133">
        <f>+QUESTIONNAIRE!C421</f>
        <v>0</v>
      </c>
      <c r="D421" s="133">
        <f>+QUESTIONNAIRE!D421</f>
        <v>0</v>
      </c>
      <c r="E421" s="150">
        <f>+QUESTIONNAIRE!E421</f>
        <v>0</v>
      </c>
      <c r="F421" s="135"/>
      <c r="G421" s="136"/>
      <c r="I421" s="56">
        <f t="shared" si="6"/>
        <v>409</v>
      </c>
      <c r="J421" s="135"/>
      <c r="K421" s="135"/>
      <c r="L421" s="135"/>
      <c r="M421" s="135"/>
    </row>
    <row r="422" spans="1:13" ht="15.95" customHeight="1" outlineLevel="1" x14ac:dyDescent="0.25">
      <c r="A422" s="37">
        <f>+QUESTIONNAIRE!A422</f>
        <v>0</v>
      </c>
      <c r="B422" s="131">
        <f>+QUESTIONNAIRE!B422</f>
        <v>0</v>
      </c>
      <c r="C422" s="133" t="str">
        <f>+QUESTIONNAIRE!C422</f>
        <v xml:space="preserve">Jesu li razvijene izlazne specifikacije usluge i mehanizam plaćanja? </v>
      </c>
      <c r="D422" s="133">
        <f>+QUESTIONNAIRE!D422</f>
        <v>0</v>
      </c>
      <c r="E422" s="150">
        <f>+QUESTIONNAIRE!E422</f>
        <v>0</v>
      </c>
      <c r="F422" s="272" t="str">
        <f>+HLOOKUP($D$6,$J$13:$S$488,I422,FALSE)</f>
        <v>--Molimo odaberite--</v>
      </c>
      <c r="G422" s="139"/>
      <c r="I422" s="56">
        <f t="shared" si="6"/>
        <v>410</v>
      </c>
      <c r="J422" s="272" t="s">
        <v>70</v>
      </c>
      <c r="K422" s="272" t="s">
        <v>71</v>
      </c>
      <c r="L422" s="272" t="s">
        <v>70</v>
      </c>
      <c r="M422" s="272" t="s">
        <v>72</v>
      </c>
    </row>
    <row r="423" spans="1:13" ht="15.95" customHeight="1" outlineLevel="1" x14ac:dyDescent="0.25">
      <c r="A423" s="37">
        <f>+QUESTIONNAIRE!A423</f>
        <v>0</v>
      </c>
      <c r="B423" s="131">
        <f>+QUESTIONNAIRE!B423</f>
        <v>0</v>
      </c>
      <c r="C423" s="133" t="str">
        <f>+QUESTIONNAIRE!C423</f>
        <v>Ako DA:</v>
      </c>
      <c r="D423" s="133">
        <f>+QUESTIONNAIRE!D423</f>
        <v>0</v>
      </c>
      <c r="E423" s="150">
        <f>+QUESTIONNAIRE!E423</f>
        <v>0</v>
      </c>
      <c r="F423" s="135"/>
      <c r="G423" s="136"/>
      <c r="I423" s="56">
        <f t="shared" si="6"/>
        <v>411</v>
      </c>
      <c r="J423" s="135"/>
      <c r="K423" s="135"/>
      <c r="L423" s="135"/>
      <c r="M423" s="135"/>
    </row>
    <row r="424" spans="1:13" ht="15.95" customHeight="1" outlineLevel="1" x14ac:dyDescent="0.25">
      <c r="A424" s="37">
        <f>+QUESTIONNAIRE!A424</f>
        <v>0</v>
      </c>
      <c r="B424" s="131">
        <f>+QUESTIONNAIRE!B424</f>
        <v>0</v>
      </c>
      <c r="C424" s="296">
        <f>+QUESTIONNAIRE!C424</f>
        <v>0</v>
      </c>
      <c r="D424" s="477" t="str">
        <f>+QUESTIONNAIRE!D424</f>
        <v>Jesu li izlazne specifikacije usluge provjerene da se osigura da one i dalje odražavaju potrebu za investicijom?</v>
      </c>
      <c r="E424" s="477">
        <f>+QUESTIONNAIRE!E424</f>
        <v>0</v>
      </c>
      <c r="F424" s="67" t="str">
        <f>+HLOOKUP($D$6,$J$13:$S$488,I424,FALSE)</f>
        <v>--Molimo odaberite--</v>
      </c>
      <c r="G424" s="139"/>
      <c r="I424" s="56">
        <f t="shared" si="6"/>
        <v>412</v>
      </c>
      <c r="J424" s="67" t="s">
        <v>70</v>
      </c>
      <c r="K424" s="67" t="s">
        <v>71</v>
      </c>
      <c r="L424" s="67" t="s">
        <v>70</v>
      </c>
      <c r="M424" s="67" t="s">
        <v>72</v>
      </c>
    </row>
    <row r="425" spans="1:13" ht="15.95" customHeight="1" outlineLevel="1" x14ac:dyDescent="0.25">
      <c r="A425" s="37">
        <f>+QUESTIONNAIRE!A425</f>
        <v>0</v>
      </c>
      <c r="B425" s="131">
        <f>+QUESTIONNAIRE!B425</f>
        <v>0</v>
      </c>
      <c r="C425" s="296">
        <f>+QUESTIONNAIRE!C425</f>
        <v>0</v>
      </c>
      <c r="D425" s="477">
        <f>+QUESTIONNAIRE!D425</f>
        <v>0</v>
      </c>
      <c r="E425" s="477">
        <f>+QUESTIONNAIRE!E425</f>
        <v>0</v>
      </c>
      <c r="F425" s="298"/>
      <c r="G425" s="139"/>
      <c r="I425" s="56">
        <f t="shared" si="6"/>
        <v>413</v>
      </c>
      <c r="J425" s="298"/>
      <c r="K425" s="298"/>
      <c r="L425" s="298"/>
      <c r="M425" s="298"/>
    </row>
    <row r="426" spans="1:13" ht="15.95" customHeight="1" outlineLevel="1" x14ac:dyDescent="0.25">
      <c r="A426" s="37">
        <f>+QUESTIONNAIRE!A426</f>
        <v>0</v>
      </c>
      <c r="B426" s="131">
        <f>+QUESTIONNAIRE!B426</f>
        <v>0</v>
      </c>
      <c r="C426" s="296">
        <f>+QUESTIONNAIRE!C426</f>
        <v>0</v>
      </c>
      <c r="D426" s="477" t="str">
        <f>+QUESTIONNAIRE!D426</f>
        <v>Da li je mehanizam plaćanja dizajniran na način na pruži odgovarajuće poticaje privatnom partneru da ostvari izlazne specifikacije usluge?</v>
      </c>
      <c r="E426" s="477">
        <f>+QUESTIONNAIRE!E426</f>
        <v>0</v>
      </c>
      <c r="F426" s="67" t="str">
        <f>+HLOOKUP($D$6,$J$13:$S$488,I426,FALSE)</f>
        <v>--Molimo odaberite--</v>
      </c>
      <c r="G426" s="139"/>
      <c r="I426" s="56">
        <f t="shared" si="6"/>
        <v>414</v>
      </c>
      <c r="J426" s="67" t="s">
        <v>70</v>
      </c>
      <c r="K426" s="67" t="s">
        <v>71</v>
      </c>
      <c r="L426" s="67" t="s">
        <v>70</v>
      </c>
      <c r="M426" s="67" t="s">
        <v>72</v>
      </c>
    </row>
    <row r="427" spans="1:13" ht="15.95" customHeight="1" outlineLevel="1" x14ac:dyDescent="0.25">
      <c r="A427" s="37">
        <f>+QUESTIONNAIRE!A427</f>
        <v>0</v>
      </c>
      <c r="B427" s="131">
        <f>+QUESTIONNAIRE!B427</f>
        <v>0</v>
      </c>
      <c r="C427" s="296">
        <f>+QUESTIONNAIRE!C427</f>
        <v>0</v>
      </c>
      <c r="D427" s="477">
        <f>+QUESTIONNAIRE!D427</f>
        <v>0</v>
      </c>
      <c r="E427" s="477">
        <f>+QUESTIONNAIRE!E427</f>
        <v>0</v>
      </c>
      <c r="F427" s="278"/>
      <c r="G427" s="139"/>
      <c r="I427" s="56">
        <f t="shared" si="6"/>
        <v>415</v>
      </c>
      <c r="J427" s="278"/>
      <c r="K427" s="278"/>
      <c r="L427" s="278"/>
      <c r="M427" s="278"/>
    </row>
    <row r="428" spans="1:13" ht="15.95" customHeight="1" outlineLevel="1" x14ac:dyDescent="0.25">
      <c r="A428" s="37">
        <f>+QUESTIONNAIRE!A428</f>
        <v>0</v>
      </c>
      <c r="B428" s="131">
        <f>+QUESTIONNAIRE!B428</f>
        <v>0</v>
      </c>
      <c r="C428" s="296">
        <f>+QUESTIONNAIRE!C428</f>
        <v>0</v>
      </c>
      <c r="D428" s="477" t="str">
        <f>+QUESTIONNAIRE!D428</f>
        <v>Je li procijenjen mehanizam plaćanja da bi bio u skladu s analizom priuštivosti, ispitivanjem tržišta i analizom bankabilnosti?</v>
      </c>
      <c r="E428" s="477">
        <f>+QUESTIONNAIRE!E428</f>
        <v>0</v>
      </c>
      <c r="F428" s="67" t="str">
        <f>+HLOOKUP($D$6,$J$13:$S$488,I428,FALSE)</f>
        <v>--Molimo odaberite--</v>
      </c>
      <c r="G428" s="139"/>
      <c r="I428" s="56">
        <f t="shared" si="6"/>
        <v>416</v>
      </c>
      <c r="J428" s="67" t="s">
        <v>70</v>
      </c>
      <c r="K428" s="67" t="s">
        <v>71</v>
      </c>
      <c r="L428" s="67" t="s">
        <v>70</v>
      </c>
      <c r="M428" s="67" t="s">
        <v>72</v>
      </c>
    </row>
    <row r="429" spans="1:13" ht="15.95" customHeight="1" outlineLevel="1" x14ac:dyDescent="0.25">
      <c r="A429" s="37">
        <f>+QUESTIONNAIRE!A429</f>
        <v>0</v>
      </c>
      <c r="B429" s="131">
        <f>+QUESTIONNAIRE!B429</f>
        <v>0</v>
      </c>
      <c r="C429" s="133">
        <f>+QUESTIONNAIRE!C429</f>
        <v>0</v>
      </c>
      <c r="D429" s="133">
        <f>+QUESTIONNAIRE!D429</f>
        <v>0</v>
      </c>
      <c r="E429" s="150">
        <f>+QUESTIONNAIRE!E429</f>
        <v>0</v>
      </c>
      <c r="F429" s="135"/>
      <c r="G429" s="136"/>
      <c r="I429" s="56">
        <f t="shared" si="6"/>
        <v>417</v>
      </c>
      <c r="J429" s="135"/>
      <c r="K429" s="135"/>
      <c r="L429" s="135"/>
      <c r="M429" s="135"/>
    </row>
    <row r="430" spans="1:13" ht="15.95" customHeight="1" outlineLevel="1" x14ac:dyDescent="0.25">
      <c r="A430" s="37">
        <f>+QUESTIONNAIRE!A430</f>
        <v>0</v>
      </c>
      <c r="B430" s="131">
        <f>+QUESTIONNAIRE!B430</f>
        <v>0</v>
      </c>
      <c r="C430" s="137" t="str">
        <f>+QUESTIONNAIRE!C430</f>
        <v>Jesu li prilikom pripreme nacrta ugovora o JPP-u slijedeća pitanja uzeta u obzir:</v>
      </c>
      <c r="D430" s="138">
        <f>+QUESTIONNAIRE!D430</f>
        <v>0</v>
      </c>
      <c r="E430" s="138">
        <f>+QUESTIONNAIRE!E430</f>
        <v>0</v>
      </c>
      <c r="F430" s="135"/>
      <c r="G430" s="139"/>
      <c r="I430" s="56">
        <f t="shared" si="6"/>
        <v>418</v>
      </c>
      <c r="J430" s="135"/>
      <c r="K430" s="135"/>
      <c r="L430" s="135"/>
      <c r="M430" s="135"/>
    </row>
    <row r="431" spans="1:13" ht="15.95" customHeight="1" outlineLevel="1" x14ac:dyDescent="0.25">
      <c r="A431" s="37">
        <f>+QUESTIONNAIRE!A431</f>
        <v>0</v>
      </c>
      <c r="B431" s="131">
        <f>+QUESTIONNAIRE!B431</f>
        <v>0</v>
      </c>
      <c r="C431" s="137">
        <f>+QUESTIONNAIRE!C431</f>
        <v>0</v>
      </c>
      <c r="D431" s="138">
        <f>+QUESTIONNAIRE!D431</f>
        <v>0</v>
      </c>
      <c r="E431" s="138">
        <f>+QUESTIONNAIRE!E431</f>
        <v>0</v>
      </c>
      <c r="F431" s="297"/>
      <c r="G431" s="139"/>
      <c r="I431" s="56">
        <f t="shared" si="6"/>
        <v>419</v>
      </c>
      <c r="J431" s="297"/>
      <c r="K431" s="297"/>
      <c r="L431" s="297"/>
      <c r="M431" s="297"/>
    </row>
    <row r="432" spans="1:13" ht="15.95" customHeight="1" outlineLevel="1" x14ac:dyDescent="0.25">
      <c r="A432" s="37">
        <f>+QUESTIONNAIRE!A432</f>
        <v>0</v>
      </c>
      <c r="B432" s="131">
        <f>+QUESTIONNAIRE!B432</f>
        <v>0</v>
      </c>
      <c r="C432" s="137">
        <f>+QUESTIONNAIRE!C432</f>
        <v>0</v>
      </c>
      <c r="D432" s="477" t="str">
        <f>+QUESTIONNAIRE!D432</f>
        <v>Trajanje ugovora o JPP?</v>
      </c>
      <c r="E432" s="477">
        <f>+QUESTIONNAIRE!E432</f>
        <v>0</v>
      </c>
      <c r="F432" s="67" t="str">
        <f>+HLOOKUP($D$6,$J$13:$S$488,I432,FALSE)</f>
        <v>--Molimo odaberite--</v>
      </c>
      <c r="G432" s="139"/>
      <c r="I432" s="56">
        <f t="shared" si="6"/>
        <v>420</v>
      </c>
      <c r="J432" s="67" t="s">
        <v>70</v>
      </c>
      <c r="K432" s="67" t="s">
        <v>71</v>
      </c>
      <c r="L432" s="67" t="s">
        <v>70</v>
      </c>
      <c r="M432" s="67" t="s">
        <v>72</v>
      </c>
    </row>
    <row r="433" spans="1:13" ht="15.95" customHeight="1" outlineLevel="1" x14ac:dyDescent="0.25">
      <c r="A433" s="37">
        <f>+QUESTIONNAIRE!A433</f>
        <v>0</v>
      </c>
      <c r="B433" s="131">
        <f>+QUESTIONNAIRE!B433</f>
        <v>0</v>
      </c>
      <c r="C433" s="137">
        <f>+QUESTIONNAIRE!C433</f>
        <v>0</v>
      </c>
      <c r="D433" s="477">
        <f>+QUESTIONNAIRE!D433</f>
        <v>0</v>
      </c>
      <c r="E433" s="477">
        <f>+QUESTIONNAIRE!E433</f>
        <v>0</v>
      </c>
      <c r="F433" s="278"/>
      <c r="G433" s="139"/>
      <c r="I433" s="56">
        <f t="shared" si="6"/>
        <v>421</v>
      </c>
      <c r="J433" s="278"/>
      <c r="K433" s="278"/>
      <c r="L433" s="278"/>
      <c r="M433" s="278"/>
    </row>
    <row r="434" spans="1:13" ht="15.95" customHeight="1" outlineLevel="1" x14ac:dyDescent="0.25">
      <c r="A434" s="37">
        <f>+QUESTIONNAIRE!A434</f>
        <v>0</v>
      </c>
      <c r="B434" s="252" t="str">
        <f>+QUESTIONNAIRE!B434</f>
        <v xml:space="preserve">∞ </v>
      </c>
      <c r="C434" s="137">
        <f>+QUESTIONNAIRE!C434</f>
        <v>0</v>
      </c>
      <c r="D434" s="477" t="str">
        <f>+QUESTIONNAIRE!D434</f>
        <v>Alokacija i podjela rizika? (pogledajte Razvoj analize rizika)</v>
      </c>
      <c r="E434" s="477">
        <f>+QUESTIONNAIRE!E434</f>
        <v>0</v>
      </c>
      <c r="F434" s="67" t="str">
        <f>+HLOOKUP($D$6,$J$13:$S$488,I434,FALSE)</f>
        <v>--Molimo odaberite--</v>
      </c>
      <c r="G434" s="139"/>
      <c r="I434" s="56">
        <f t="shared" si="6"/>
        <v>422</v>
      </c>
      <c r="J434" s="67" t="s">
        <v>70</v>
      </c>
      <c r="K434" s="67" t="s">
        <v>71</v>
      </c>
      <c r="L434" s="67" t="s">
        <v>70</v>
      </c>
      <c r="M434" s="67" t="s">
        <v>72</v>
      </c>
    </row>
    <row r="435" spans="1:13" ht="15.95" customHeight="1" outlineLevel="1" x14ac:dyDescent="0.25">
      <c r="A435" s="37">
        <f>+QUESTIONNAIRE!A435</f>
        <v>0</v>
      </c>
      <c r="B435" s="131">
        <f>+QUESTIONNAIRE!B435</f>
        <v>0</v>
      </c>
      <c r="C435" s="137">
        <f>+QUESTIONNAIRE!C435</f>
        <v>0</v>
      </c>
      <c r="D435" s="477">
        <f>+QUESTIONNAIRE!D435</f>
        <v>0</v>
      </c>
      <c r="E435" s="477">
        <f>+QUESTIONNAIRE!E435</f>
        <v>0</v>
      </c>
      <c r="F435" s="278"/>
      <c r="G435" s="139"/>
      <c r="I435" s="56">
        <f t="shared" si="6"/>
        <v>423</v>
      </c>
      <c r="J435" s="278"/>
      <c r="K435" s="278"/>
      <c r="L435" s="278"/>
      <c r="M435" s="278"/>
    </row>
    <row r="436" spans="1:13" ht="15.95" customHeight="1" outlineLevel="1" x14ac:dyDescent="0.25">
      <c r="A436" s="37">
        <f>+QUESTIONNAIRE!A436</f>
        <v>0</v>
      </c>
      <c r="B436" s="252">
        <f>+QUESTIONNAIRE!B436</f>
        <v>0</v>
      </c>
      <c r="C436" s="137">
        <f>+QUESTIONNAIRE!C436</f>
        <v>0</v>
      </c>
      <c r="D436" s="477" t="str">
        <f>+QUESTIONNAIRE!D436</f>
        <v>Izlazne specifikacije usluge zadane od javnog tijela?</v>
      </c>
      <c r="E436" s="477">
        <f>+QUESTIONNAIRE!E436</f>
        <v>0</v>
      </c>
      <c r="F436" s="67" t="str">
        <f>+HLOOKUP($D$6,$J$13:$S$488,I436,FALSE)</f>
        <v>--Molimo odaberite--</v>
      </c>
      <c r="G436" s="139"/>
      <c r="I436" s="56">
        <f t="shared" si="6"/>
        <v>424</v>
      </c>
      <c r="J436" s="67" t="s">
        <v>70</v>
      </c>
      <c r="K436" s="67" t="s">
        <v>71</v>
      </c>
      <c r="L436" s="67" t="s">
        <v>70</v>
      </c>
      <c r="M436" s="67" t="s">
        <v>72</v>
      </c>
    </row>
    <row r="437" spans="1:13" ht="15.95" customHeight="1" outlineLevel="1" x14ac:dyDescent="0.25">
      <c r="A437" s="37">
        <f>+QUESTIONNAIRE!A437</f>
        <v>0</v>
      </c>
      <c r="B437" s="131">
        <f>+QUESTIONNAIRE!B437</f>
        <v>0</v>
      </c>
      <c r="C437" s="137">
        <f>+QUESTIONNAIRE!C437</f>
        <v>0</v>
      </c>
      <c r="D437" s="477">
        <f>+QUESTIONNAIRE!D437</f>
        <v>0</v>
      </c>
      <c r="E437" s="477">
        <f>+QUESTIONNAIRE!E437</f>
        <v>0</v>
      </c>
      <c r="F437" s="278"/>
      <c r="G437" s="139"/>
      <c r="I437" s="56">
        <f t="shared" si="6"/>
        <v>425</v>
      </c>
      <c r="J437" s="278"/>
      <c r="K437" s="278"/>
      <c r="L437" s="278"/>
      <c r="M437" s="278"/>
    </row>
    <row r="438" spans="1:13" ht="15.95" customHeight="1" outlineLevel="1" x14ac:dyDescent="0.25">
      <c r="A438" s="37">
        <f>+QUESTIONNAIRE!A438</f>
        <v>0</v>
      </c>
      <c r="B438" s="131">
        <f>+QUESTIONNAIRE!B438</f>
        <v>0</v>
      </c>
      <c r="C438" s="137">
        <f>+QUESTIONNAIRE!C438</f>
        <v>0</v>
      </c>
      <c r="D438" s="477" t="str">
        <f>+QUESTIONNAIRE!D438</f>
        <v>Mehanizam plaćanja?</v>
      </c>
      <c r="E438" s="477">
        <f>+QUESTIONNAIRE!E438</f>
        <v>0</v>
      </c>
      <c r="F438" s="67" t="str">
        <f>+HLOOKUP($D$6,$J$13:$S$488,I438,FALSE)</f>
        <v>--Molimo odaberite--</v>
      </c>
      <c r="G438" s="139"/>
      <c r="I438" s="56">
        <f t="shared" si="6"/>
        <v>426</v>
      </c>
      <c r="J438" s="67" t="s">
        <v>70</v>
      </c>
      <c r="K438" s="67" t="s">
        <v>71</v>
      </c>
      <c r="L438" s="67" t="s">
        <v>70</v>
      </c>
      <c r="M438" s="67" t="s">
        <v>72</v>
      </c>
    </row>
    <row r="439" spans="1:13" ht="15.95" customHeight="1" outlineLevel="1" x14ac:dyDescent="0.25">
      <c r="A439" s="37">
        <f>+QUESTIONNAIRE!A439</f>
        <v>0</v>
      </c>
      <c r="B439" s="131">
        <f>+QUESTIONNAIRE!B439</f>
        <v>0</v>
      </c>
      <c r="C439" s="137">
        <f>+QUESTIONNAIRE!C439</f>
        <v>0</v>
      </c>
      <c r="D439" s="477">
        <f>+QUESTIONNAIRE!D439</f>
        <v>0</v>
      </c>
      <c r="E439" s="477">
        <f>+QUESTIONNAIRE!E439</f>
        <v>0</v>
      </c>
      <c r="F439" s="278"/>
      <c r="G439" s="139"/>
      <c r="I439" s="56">
        <f t="shared" si="6"/>
        <v>427</v>
      </c>
      <c r="J439" s="278"/>
      <c r="K439" s="278"/>
      <c r="L439" s="278"/>
      <c r="M439" s="278"/>
    </row>
    <row r="440" spans="1:13" ht="15.95" customHeight="1" outlineLevel="1" x14ac:dyDescent="0.25">
      <c r="A440" s="37">
        <f>+QUESTIONNAIRE!A440</f>
        <v>0</v>
      </c>
      <c r="B440" s="131">
        <f>+QUESTIONNAIRE!B440</f>
        <v>0</v>
      </c>
      <c r="C440" s="137">
        <f>+QUESTIONNAIRE!C440</f>
        <v>0</v>
      </c>
      <c r="D440" s="477" t="str">
        <f>+QUESTIONNAIRE!D440</f>
        <v>Pravila za postupanje s izmjenama (npr. indeksacija cijena,  izmjene izlaznih specifikacija usluge)?</v>
      </c>
      <c r="E440" s="477">
        <f>+QUESTIONNAIRE!E440</f>
        <v>0</v>
      </c>
      <c r="F440" s="67" t="str">
        <f>+HLOOKUP($D$6,$J$13:$S$488,I440,FALSE)</f>
        <v>--Molimo odaberite--</v>
      </c>
      <c r="G440" s="139"/>
      <c r="I440" s="56">
        <f t="shared" si="6"/>
        <v>428</v>
      </c>
      <c r="J440" s="67" t="s">
        <v>70</v>
      </c>
      <c r="K440" s="67" t="s">
        <v>71</v>
      </c>
      <c r="L440" s="67" t="s">
        <v>70</v>
      </c>
      <c r="M440" s="67" t="s">
        <v>72</v>
      </c>
    </row>
    <row r="441" spans="1:13" ht="15.95" customHeight="1" outlineLevel="1" x14ac:dyDescent="0.25">
      <c r="A441" s="37">
        <f>+QUESTIONNAIRE!A441</f>
        <v>0</v>
      </c>
      <c r="B441" s="131">
        <f>+QUESTIONNAIRE!B441</f>
        <v>0</v>
      </c>
      <c r="C441" s="137">
        <f>+QUESTIONNAIRE!C441</f>
        <v>0</v>
      </c>
      <c r="D441" s="477">
        <f>+QUESTIONNAIRE!D441</f>
        <v>0</v>
      </c>
      <c r="E441" s="477">
        <f>+QUESTIONNAIRE!E441</f>
        <v>0</v>
      </c>
      <c r="F441" s="278"/>
      <c r="G441" s="139"/>
      <c r="I441" s="56">
        <f t="shared" si="6"/>
        <v>429</v>
      </c>
      <c r="J441" s="278"/>
      <c r="K441" s="278"/>
      <c r="L441" s="278"/>
      <c r="M441" s="278"/>
    </row>
    <row r="442" spans="1:13" ht="15.95" customHeight="1" outlineLevel="1" x14ac:dyDescent="0.25">
      <c r="A442" s="37">
        <f>+QUESTIONNAIRE!A442</f>
        <v>0</v>
      </c>
      <c r="B442" s="131">
        <f>+QUESTIONNAIRE!B442</f>
        <v>0</v>
      </c>
      <c r="C442" s="137">
        <f>+QUESTIONNAIRE!C442</f>
        <v>0</v>
      </c>
      <c r="D442" s="477" t="str">
        <f>+QUESTIONNAIRE!D442</f>
        <v>Postupak za završetak građenja?</v>
      </c>
      <c r="E442" s="477">
        <f>+QUESTIONNAIRE!E442</f>
        <v>0</v>
      </c>
      <c r="F442" s="67" t="str">
        <f>+HLOOKUP($D$6,$J$13:$S$488,I442,FALSE)</f>
        <v>--Molimo odaberite--</v>
      </c>
      <c r="G442" s="139"/>
      <c r="I442" s="56">
        <f t="shared" si="6"/>
        <v>430</v>
      </c>
      <c r="J442" s="67" t="s">
        <v>70</v>
      </c>
      <c r="K442" s="67" t="s">
        <v>71</v>
      </c>
      <c r="L442" s="67" t="s">
        <v>70</v>
      </c>
      <c r="M442" s="67" t="s">
        <v>72</v>
      </c>
    </row>
    <row r="443" spans="1:13" ht="15.95" customHeight="1" outlineLevel="1" x14ac:dyDescent="0.25">
      <c r="A443" s="37">
        <f>+QUESTIONNAIRE!A443</f>
        <v>0</v>
      </c>
      <c r="B443" s="131">
        <f>+QUESTIONNAIRE!B443</f>
        <v>0</v>
      </c>
      <c r="C443" s="137">
        <f>+QUESTIONNAIRE!C443</f>
        <v>0</v>
      </c>
      <c r="D443" s="477">
        <f>+QUESTIONNAIRE!D443</f>
        <v>0</v>
      </c>
      <c r="E443" s="477">
        <f>+QUESTIONNAIRE!E443</f>
        <v>0</v>
      </c>
      <c r="F443" s="278"/>
      <c r="G443" s="139"/>
      <c r="I443" s="56">
        <f t="shared" si="6"/>
        <v>431</v>
      </c>
      <c r="J443" s="278"/>
      <c r="K443" s="278"/>
      <c r="L443" s="278"/>
      <c r="M443" s="278"/>
    </row>
    <row r="444" spans="1:13" ht="15.95" customHeight="1" outlineLevel="1" x14ac:dyDescent="0.25">
      <c r="A444" s="37">
        <f>+QUESTIONNAIRE!A444</f>
        <v>0</v>
      </c>
      <c r="B444" s="131">
        <f>+QUESTIONNAIRE!B444</f>
        <v>0</v>
      </c>
      <c r="C444" s="137">
        <f>+QUESTIONNAIRE!C444</f>
        <v>0</v>
      </c>
      <c r="D444" s="477" t="str">
        <f>+QUESTIONNAIRE!D444</f>
        <v>Događaji više sile?</v>
      </c>
      <c r="E444" s="477">
        <f>+QUESTIONNAIRE!E444</f>
        <v>0</v>
      </c>
      <c r="F444" s="67" t="str">
        <f>+HLOOKUP($D$6,$J$13:$S$488,I444,FALSE)</f>
        <v>--Molimo odaberite--</v>
      </c>
      <c r="G444" s="139"/>
      <c r="I444" s="56">
        <f t="shared" si="6"/>
        <v>432</v>
      </c>
      <c r="J444" s="67" t="s">
        <v>70</v>
      </c>
      <c r="K444" s="67" t="s">
        <v>71</v>
      </c>
      <c r="L444" s="67" t="s">
        <v>70</v>
      </c>
      <c r="M444" s="67" t="s">
        <v>72</v>
      </c>
    </row>
    <row r="445" spans="1:13" ht="15.95" customHeight="1" outlineLevel="1" x14ac:dyDescent="0.25">
      <c r="A445" s="37">
        <f>+QUESTIONNAIRE!A445</f>
        <v>0</v>
      </c>
      <c r="B445" s="131">
        <f>+QUESTIONNAIRE!B445</f>
        <v>0</v>
      </c>
      <c r="C445" s="137">
        <f>+QUESTIONNAIRE!C445</f>
        <v>0</v>
      </c>
      <c r="D445" s="477">
        <f>+QUESTIONNAIRE!D445</f>
        <v>0</v>
      </c>
      <c r="E445" s="477">
        <f>+QUESTIONNAIRE!E445</f>
        <v>0</v>
      </c>
      <c r="F445" s="278"/>
      <c r="G445" s="139"/>
      <c r="I445" s="56">
        <f t="shared" si="6"/>
        <v>433</v>
      </c>
      <c r="J445" s="278"/>
      <c r="K445" s="278"/>
      <c r="L445" s="278"/>
      <c r="M445" s="278"/>
    </row>
    <row r="446" spans="1:13" ht="15.95" customHeight="1" outlineLevel="1" x14ac:dyDescent="0.25">
      <c r="A446" s="37">
        <f>+QUESTIONNAIRE!A446</f>
        <v>0</v>
      </c>
      <c r="B446" s="131">
        <f>+QUESTIONNAIRE!B446</f>
        <v>0</v>
      </c>
      <c r="C446" s="137">
        <f>+QUESTIONNAIRE!C446</f>
        <v>0</v>
      </c>
      <c r="D446" s="477" t="str">
        <f>+QUESTIONNAIRE!D446</f>
        <v>Prelazak osoblja kod privatnog partnera?</v>
      </c>
      <c r="E446" s="477">
        <f>+QUESTIONNAIRE!E446</f>
        <v>0</v>
      </c>
      <c r="F446" s="67" t="str">
        <f>+HLOOKUP($D$6,$J$13:$S$488,I446,FALSE)</f>
        <v>--Molimo odaberite--</v>
      </c>
      <c r="G446" s="139"/>
      <c r="I446" s="56">
        <f t="shared" si="6"/>
        <v>434</v>
      </c>
      <c r="J446" s="67" t="s">
        <v>70</v>
      </c>
      <c r="K446" s="67" t="s">
        <v>71</v>
      </c>
      <c r="L446" s="67" t="s">
        <v>70</v>
      </c>
      <c r="M446" s="67" t="s">
        <v>72</v>
      </c>
    </row>
    <row r="447" spans="1:13" ht="15.95" customHeight="1" outlineLevel="1" x14ac:dyDescent="0.25">
      <c r="A447" s="37">
        <f>+QUESTIONNAIRE!A447</f>
        <v>0</v>
      </c>
      <c r="B447" s="131">
        <f>+QUESTIONNAIRE!B447</f>
        <v>0</v>
      </c>
      <c r="C447" s="137">
        <f>+QUESTIONNAIRE!C447</f>
        <v>0</v>
      </c>
      <c r="D447" s="477">
        <f>+QUESTIONNAIRE!D447</f>
        <v>0</v>
      </c>
      <c r="E447" s="477">
        <f>+QUESTIONNAIRE!E447</f>
        <v>0</v>
      </c>
      <c r="F447" s="298"/>
      <c r="G447" s="139"/>
      <c r="I447" s="56">
        <f t="shared" si="6"/>
        <v>435</v>
      </c>
      <c r="J447" s="298"/>
      <c r="K447" s="298"/>
      <c r="L447" s="298"/>
      <c r="M447" s="298"/>
    </row>
    <row r="448" spans="1:13" ht="15.95" customHeight="1" outlineLevel="1" x14ac:dyDescent="0.25">
      <c r="A448" s="37">
        <f>+QUESTIONNAIRE!A448</f>
        <v>0</v>
      </c>
      <c r="B448" s="131">
        <f>+QUESTIONNAIRE!B448</f>
        <v>0</v>
      </c>
      <c r="C448" s="137">
        <f>+QUESTIONNAIRE!C448</f>
        <v>0</v>
      </c>
      <c r="D448" s="477" t="str">
        <f>+QUESTIONNAIRE!D448</f>
        <v>Obaveze javnog tijela u praćenju (nadzoru) ugovora za vrijeme cjelokupnog životnog vijeka ugovora?</v>
      </c>
      <c r="E448" s="477">
        <f>+QUESTIONNAIRE!E448</f>
        <v>0</v>
      </c>
      <c r="F448" s="67" t="str">
        <f>+HLOOKUP($D$6,$J$13:$S$488,I448,FALSE)</f>
        <v>--Molimo odaberite--</v>
      </c>
      <c r="G448" s="139"/>
      <c r="I448" s="56">
        <f t="shared" si="6"/>
        <v>436</v>
      </c>
      <c r="J448" s="67" t="s">
        <v>70</v>
      </c>
      <c r="K448" s="67" t="s">
        <v>71</v>
      </c>
      <c r="L448" s="67" t="s">
        <v>70</v>
      </c>
      <c r="M448" s="67" t="s">
        <v>72</v>
      </c>
    </row>
    <row r="449" spans="1:13" ht="15.95" customHeight="1" outlineLevel="1" x14ac:dyDescent="0.25">
      <c r="A449" s="37">
        <f>+QUESTIONNAIRE!A449</f>
        <v>0</v>
      </c>
      <c r="B449" s="131">
        <f>+QUESTIONNAIRE!B449</f>
        <v>0</v>
      </c>
      <c r="C449" s="137">
        <f>+QUESTIONNAIRE!C449</f>
        <v>0</v>
      </c>
      <c r="D449" s="477">
        <f>+QUESTIONNAIRE!D449</f>
        <v>0</v>
      </c>
      <c r="E449" s="477">
        <f>+QUESTIONNAIRE!E449</f>
        <v>0</v>
      </c>
      <c r="F449" s="278"/>
      <c r="G449" s="139"/>
      <c r="I449" s="56">
        <f t="shared" si="6"/>
        <v>437</v>
      </c>
      <c r="J449" s="278"/>
      <c r="K449" s="278"/>
      <c r="L449" s="278"/>
      <c r="M449" s="278"/>
    </row>
    <row r="450" spans="1:13" ht="15.95" customHeight="1" outlineLevel="1" x14ac:dyDescent="0.25">
      <c r="A450" s="37">
        <f>+QUESTIONNAIRE!A450</f>
        <v>0</v>
      </c>
      <c r="B450" s="131">
        <f>+QUESTIONNAIRE!B450</f>
        <v>0</v>
      </c>
      <c r="C450" s="137">
        <f>+QUESTIONNAIRE!C450</f>
        <v>0</v>
      </c>
      <c r="D450" s="477" t="str">
        <f>+QUESTIONNAIRE!D450</f>
        <v>Direktni sporazum s kreditorima i pravo kreditora na preuzimanje projekta ("step-in")?</v>
      </c>
      <c r="E450" s="477">
        <f>+QUESTIONNAIRE!E450</f>
        <v>0</v>
      </c>
      <c r="F450" s="67" t="str">
        <f>+HLOOKUP($D$6,$J$13:$S$488,I450,FALSE)</f>
        <v>--Molimo odaberite--</v>
      </c>
      <c r="G450" s="139"/>
      <c r="I450" s="56">
        <f t="shared" si="6"/>
        <v>438</v>
      </c>
      <c r="J450" s="67" t="s">
        <v>70</v>
      </c>
      <c r="K450" s="67" t="s">
        <v>71</v>
      </c>
      <c r="L450" s="67" t="s">
        <v>70</v>
      </c>
      <c r="M450" s="67" t="s">
        <v>72</v>
      </c>
    </row>
    <row r="451" spans="1:13" ht="15.95" customHeight="1" outlineLevel="1" x14ac:dyDescent="0.25">
      <c r="A451" s="37">
        <f>+QUESTIONNAIRE!A451</f>
        <v>0</v>
      </c>
      <c r="B451" s="131">
        <f>+QUESTIONNAIRE!B451</f>
        <v>0</v>
      </c>
      <c r="C451" s="137">
        <f>+QUESTIONNAIRE!C451</f>
        <v>0</v>
      </c>
      <c r="D451" s="477">
        <f>+QUESTIONNAIRE!D451</f>
        <v>0</v>
      </c>
      <c r="E451" s="477">
        <f>+QUESTIONNAIRE!E451</f>
        <v>0</v>
      </c>
      <c r="F451" s="278"/>
      <c r="G451" s="139"/>
      <c r="I451" s="56">
        <f t="shared" si="6"/>
        <v>439</v>
      </c>
      <c r="J451" s="278"/>
      <c r="K451" s="278"/>
      <c r="L451" s="278"/>
      <c r="M451" s="278"/>
    </row>
    <row r="452" spans="1:13" ht="15.95" customHeight="1" outlineLevel="1" x14ac:dyDescent="0.25">
      <c r="A452" s="37">
        <f>+QUESTIONNAIRE!A452</f>
        <v>0</v>
      </c>
      <c r="B452" s="131">
        <f>+QUESTIONNAIRE!B452</f>
        <v>0</v>
      </c>
      <c r="C452" s="137">
        <f>+QUESTIONNAIRE!C452</f>
        <v>0</v>
      </c>
      <c r="D452" s="477" t="str">
        <f>+QUESTIONNAIRE!D452</f>
        <v>Pravo javnog tijela na preuzimanje projekta ("step-in")?</v>
      </c>
      <c r="E452" s="477">
        <f>+QUESTIONNAIRE!E452</f>
        <v>0</v>
      </c>
      <c r="F452" s="67" t="str">
        <f>+HLOOKUP($D$6,$J$13:$S$488,I452,FALSE)</f>
        <v>--Molimo odaberite--</v>
      </c>
      <c r="G452" s="139"/>
      <c r="I452" s="56">
        <f t="shared" si="6"/>
        <v>440</v>
      </c>
      <c r="J452" s="67" t="s">
        <v>70</v>
      </c>
      <c r="K452" s="67" t="s">
        <v>71</v>
      </c>
      <c r="L452" s="67" t="s">
        <v>70</v>
      </c>
      <c r="M452" s="67" t="s">
        <v>72</v>
      </c>
    </row>
    <row r="453" spans="1:13" ht="15.95" customHeight="1" outlineLevel="1" x14ac:dyDescent="0.25">
      <c r="A453" s="37">
        <f>+QUESTIONNAIRE!A453</f>
        <v>0</v>
      </c>
      <c r="B453" s="131">
        <f>+QUESTIONNAIRE!B453</f>
        <v>0</v>
      </c>
      <c r="C453" s="137">
        <f>+QUESTIONNAIRE!C453</f>
        <v>0</v>
      </c>
      <c r="D453" s="477">
        <f>+QUESTIONNAIRE!D453</f>
        <v>0</v>
      </c>
      <c r="E453" s="477">
        <f>+QUESTIONNAIRE!E453</f>
        <v>0</v>
      </c>
      <c r="F453" s="278"/>
      <c r="G453" s="139"/>
      <c r="I453" s="56">
        <f t="shared" si="6"/>
        <v>441</v>
      </c>
      <c r="J453" s="278"/>
      <c r="K453" s="278"/>
      <c r="L453" s="278"/>
      <c r="M453" s="278"/>
    </row>
    <row r="454" spans="1:13" ht="15.95" customHeight="1" outlineLevel="1" x14ac:dyDescent="0.25">
      <c r="A454" s="37">
        <f>+QUESTIONNAIRE!A454</f>
        <v>0</v>
      </c>
      <c r="B454" s="131">
        <f>+QUESTIONNAIRE!B454</f>
        <v>0</v>
      </c>
      <c r="C454" s="137">
        <f>+QUESTIONNAIRE!C454</f>
        <v>0</v>
      </c>
      <c r="D454" s="477" t="str">
        <f>+QUESTIONNAIRE!D454</f>
        <v>Rješavanje sporova?</v>
      </c>
      <c r="E454" s="477">
        <f>+QUESTIONNAIRE!E454</f>
        <v>0</v>
      </c>
      <c r="F454" s="67" t="str">
        <f>+HLOOKUP($D$6,$J$13:$S$488,I454,FALSE)</f>
        <v>--Molimo odaberite--</v>
      </c>
      <c r="G454" s="139"/>
      <c r="I454" s="56">
        <f t="shared" si="6"/>
        <v>442</v>
      </c>
      <c r="J454" s="67" t="s">
        <v>70</v>
      </c>
      <c r="K454" s="67" t="s">
        <v>71</v>
      </c>
      <c r="L454" s="67" t="s">
        <v>70</v>
      </c>
      <c r="M454" s="67" t="s">
        <v>72</v>
      </c>
    </row>
    <row r="455" spans="1:13" ht="15.95" customHeight="1" outlineLevel="1" x14ac:dyDescent="0.25">
      <c r="A455" s="37">
        <f>+QUESTIONNAIRE!A455</f>
        <v>0</v>
      </c>
      <c r="B455" s="131">
        <f>+QUESTIONNAIRE!B455</f>
        <v>0</v>
      </c>
      <c r="C455" s="137">
        <f>+QUESTIONNAIRE!C455</f>
        <v>0</v>
      </c>
      <c r="D455" s="477">
        <f>+QUESTIONNAIRE!D455</f>
        <v>0</v>
      </c>
      <c r="E455" s="477">
        <f>+QUESTIONNAIRE!E455</f>
        <v>0</v>
      </c>
      <c r="F455" s="278"/>
      <c r="G455" s="139"/>
      <c r="I455" s="56">
        <f t="shared" si="6"/>
        <v>443</v>
      </c>
      <c r="J455" s="278"/>
      <c r="K455" s="278"/>
      <c r="L455" s="278"/>
      <c r="M455" s="278"/>
    </row>
    <row r="456" spans="1:13" ht="15.95" customHeight="1" outlineLevel="1" x14ac:dyDescent="0.25">
      <c r="A456" s="37">
        <f>+QUESTIONNAIRE!A456</f>
        <v>0</v>
      </c>
      <c r="B456" s="131">
        <f>+QUESTIONNAIRE!B456</f>
        <v>0</v>
      </c>
      <c r="C456" s="137">
        <f>+QUESTIONNAIRE!C456</f>
        <v>0</v>
      </c>
      <c r="D456" s="477" t="str">
        <f>+QUESTIONNAIRE!D456</f>
        <v>Osiguranje?</v>
      </c>
      <c r="E456" s="477">
        <f>+QUESTIONNAIRE!E456</f>
        <v>0</v>
      </c>
      <c r="F456" s="67" t="str">
        <f>+HLOOKUP($D$6,$J$13:$S$488,I456,FALSE)</f>
        <v>--Molimo odaberite--</v>
      </c>
      <c r="G456" s="139"/>
      <c r="I456" s="56">
        <f t="shared" si="6"/>
        <v>444</v>
      </c>
      <c r="J456" s="67" t="s">
        <v>70</v>
      </c>
      <c r="K456" s="67" t="s">
        <v>71</v>
      </c>
      <c r="L456" s="67" t="s">
        <v>70</v>
      </c>
      <c r="M456" s="67" t="s">
        <v>72</v>
      </c>
    </row>
    <row r="457" spans="1:13" ht="15.95" customHeight="1" outlineLevel="1" x14ac:dyDescent="0.25">
      <c r="A457" s="37">
        <f>+QUESTIONNAIRE!A457</f>
        <v>0</v>
      </c>
      <c r="B457" s="131">
        <f>+QUESTIONNAIRE!B457</f>
        <v>0</v>
      </c>
      <c r="C457" s="137">
        <f>+QUESTIONNAIRE!C457</f>
        <v>0</v>
      </c>
      <c r="D457" s="477">
        <f>+QUESTIONNAIRE!D457</f>
        <v>0</v>
      </c>
      <c r="E457" s="477">
        <f>+QUESTIONNAIRE!E457</f>
        <v>0</v>
      </c>
      <c r="F457" s="278"/>
      <c r="G457" s="139"/>
      <c r="I457" s="56">
        <f t="shared" si="6"/>
        <v>445</v>
      </c>
      <c r="J457" s="278"/>
      <c r="K457" s="278"/>
      <c r="L457" s="278"/>
      <c r="M457" s="278"/>
    </row>
    <row r="458" spans="1:13" ht="15.95" customHeight="1" outlineLevel="1" x14ac:dyDescent="0.25">
      <c r="A458" s="37">
        <f>+QUESTIONNAIRE!A458</f>
        <v>0</v>
      </c>
      <c r="B458" s="131">
        <f>+QUESTIONNAIRE!B458</f>
        <v>0</v>
      </c>
      <c r="C458" s="137">
        <f>+QUESTIONNAIRE!C458</f>
        <v>0</v>
      </c>
      <c r="D458" s="477" t="str">
        <f>+QUESTIONNAIRE!D458</f>
        <v>Podjela koristi koje proizlaze iz refinanciranja?</v>
      </c>
      <c r="E458" s="477">
        <f>+QUESTIONNAIRE!E458</f>
        <v>0</v>
      </c>
      <c r="F458" s="67" t="str">
        <f>+HLOOKUP($D$6,$J$13:$S$488,I458,FALSE)</f>
        <v>--Molimo odaberite--</v>
      </c>
      <c r="G458" s="139"/>
      <c r="I458" s="56">
        <f t="shared" si="6"/>
        <v>446</v>
      </c>
      <c r="J458" s="67" t="s">
        <v>70</v>
      </c>
      <c r="K458" s="67" t="s">
        <v>71</v>
      </c>
      <c r="L458" s="67" t="s">
        <v>70</v>
      </c>
      <c r="M458" s="67" t="s">
        <v>72</v>
      </c>
    </row>
    <row r="459" spans="1:13" ht="15.95" customHeight="1" outlineLevel="1" x14ac:dyDescent="0.25">
      <c r="A459" s="37">
        <f>+QUESTIONNAIRE!A459</f>
        <v>0</v>
      </c>
      <c r="B459" s="131">
        <f>+QUESTIONNAIRE!B459</f>
        <v>0</v>
      </c>
      <c r="C459" s="137">
        <f>+QUESTIONNAIRE!C459</f>
        <v>0</v>
      </c>
      <c r="D459" s="477">
        <f>+QUESTIONNAIRE!D459</f>
        <v>0</v>
      </c>
      <c r="E459" s="477">
        <f>+QUESTIONNAIRE!E459</f>
        <v>0</v>
      </c>
      <c r="F459" s="278"/>
      <c r="G459" s="139"/>
      <c r="I459" s="56">
        <f t="shared" si="6"/>
        <v>447</v>
      </c>
      <c r="J459" s="278"/>
      <c r="K459" s="278"/>
      <c r="L459" s="278"/>
      <c r="M459" s="278"/>
    </row>
    <row r="460" spans="1:13" ht="15.95" customHeight="1" outlineLevel="1" x14ac:dyDescent="0.25">
      <c r="A460" s="37">
        <f>+QUESTIONNAIRE!A460</f>
        <v>0</v>
      </c>
      <c r="B460" s="131">
        <f>+QUESTIONNAIRE!B460</f>
        <v>0</v>
      </c>
      <c r="C460" s="133">
        <f>+QUESTIONNAIRE!C460</f>
        <v>0</v>
      </c>
      <c r="D460" s="477" t="str">
        <f>+QUESTIONNAIRE!D460</f>
        <v>Raniji prestanak ugovora o JPP-u i plaćanje naknada za slučaj raskida ugovora?</v>
      </c>
      <c r="E460" s="477">
        <f>+QUESTIONNAIRE!E460</f>
        <v>0</v>
      </c>
      <c r="F460" s="67" t="str">
        <f>+HLOOKUP($D$6,$J$13:$S$488,I460,FALSE)</f>
        <v>--Molimo odaberite--</v>
      </c>
      <c r="G460" s="136"/>
      <c r="I460" s="56">
        <f t="shared" si="6"/>
        <v>448</v>
      </c>
      <c r="J460" s="67" t="s">
        <v>70</v>
      </c>
      <c r="K460" s="67" t="s">
        <v>71</v>
      </c>
      <c r="L460" s="67" t="s">
        <v>70</v>
      </c>
      <c r="M460" s="67" t="s">
        <v>72</v>
      </c>
    </row>
    <row r="461" spans="1:13" ht="15.95" customHeight="1" outlineLevel="1" x14ac:dyDescent="0.25">
      <c r="A461" s="37">
        <f>+QUESTIONNAIRE!A461</f>
        <v>0</v>
      </c>
      <c r="B461" s="131">
        <f>+QUESTIONNAIRE!B461</f>
        <v>0</v>
      </c>
      <c r="C461" s="133">
        <f>+QUESTIONNAIRE!C461</f>
        <v>0</v>
      </c>
      <c r="D461" s="477">
        <f>+QUESTIONNAIRE!D461</f>
        <v>0</v>
      </c>
      <c r="E461" s="477">
        <f>+QUESTIONNAIRE!E461</f>
        <v>0</v>
      </c>
      <c r="F461" s="278"/>
      <c r="G461" s="136"/>
      <c r="I461" s="56">
        <f t="shared" si="6"/>
        <v>449</v>
      </c>
      <c r="J461" s="278"/>
      <c r="K461" s="278"/>
      <c r="L461" s="278"/>
      <c r="M461" s="278"/>
    </row>
    <row r="462" spans="1:13" ht="15.95" customHeight="1" outlineLevel="1" x14ac:dyDescent="0.25">
      <c r="A462" s="37">
        <f>+QUESTIONNAIRE!A462</f>
        <v>0</v>
      </c>
      <c r="B462" s="131">
        <f>+QUESTIONNAIRE!B462</f>
        <v>0</v>
      </c>
      <c r="C462" s="133">
        <f>+QUESTIONNAIRE!C462</f>
        <v>0</v>
      </c>
      <c r="D462" s="477" t="str">
        <f>+QUESTIONNAIRE!D462</f>
        <v>Vraćanje imovine projekta javnom tijelu prilikom isteka ugovora o JPP-u?</v>
      </c>
      <c r="E462" s="477">
        <f>+QUESTIONNAIRE!E462</f>
        <v>0</v>
      </c>
      <c r="F462" s="67" t="str">
        <f>+HLOOKUP($D$6,$J$13:$S$488,I462,FALSE)</f>
        <v>--Molimo odaberite--</v>
      </c>
      <c r="G462" s="136"/>
      <c r="I462" s="56">
        <f t="shared" si="6"/>
        <v>450</v>
      </c>
      <c r="J462" s="67" t="s">
        <v>70</v>
      </c>
      <c r="K462" s="67" t="s">
        <v>71</v>
      </c>
      <c r="L462" s="67" t="s">
        <v>70</v>
      </c>
      <c r="M462" s="67" t="s">
        <v>72</v>
      </c>
    </row>
    <row r="463" spans="1:13" ht="15.95" customHeight="1" outlineLevel="1" x14ac:dyDescent="0.25">
      <c r="A463" s="37">
        <f>+QUESTIONNAIRE!A463</f>
        <v>0</v>
      </c>
      <c r="B463" s="143">
        <f>+QUESTIONNAIRE!B463</f>
        <v>0</v>
      </c>
      <c r="C463" s="145">
        <f>+QUESTIONNAIRE!C463</f>
        <v>0</v>
      </c>
      <c r="D463" s="145">
        <f>+QUESTIONNAIRE!D463</f>
        <v>0</v>
      </c>
      <c r="E463" s="330">
        <f>+QUESTIONNAIRE!E463</f>
        <v>0</v>
      </c>
      <c r="F463" s="146"/>
      <c r="G463" s="147"/>
      <c r="I463" s="56">
        <f t="shared" ref="I463:I487" si="7">+I462+1</f>
        <v>451</v>
      </c>
      <c r="J463" s="146"/>
      <c r="K463" s="146"/>
      <c r="L463" s="146"/>
      <c r="M463" s="146"/>
    </row>
    <row r="464" spans="1:13" ht="15.95" customHeight="1" outlineLevel="1" x14ac:dyDescent="0.25">
      <c r="A464" s="37">
        <f>+QUESTIONNAIRE!A464</f>
        <v>0</v>
      </c>
      <c r="B464" s="70">
        <f>+QUESTIONNAIRE!B464</f>
        <v>0</v>
      </c>
      <c r="C464" s="70">
        <f>+QUESTIONNAIRE!C464</f>
        <v>0</v>
      </c>
      <c r="D464" s="70">
        <f>+QUESTIONNAIRE!D464</f>
        <v>0</v>
      </c>
      <c r="E464" s="70">
        <f>+QUESTIONNAIRE!E464</f>
        <v>0</v>
      </c>
      <c r="F464" s="102"/>
      <c r="G464" s="36"/>
      <c r="I464" s="56">
        <f t="shared" si="7"/>
        <v>452</v>
      </c>
      <c r="J464" s="102"/>
      <c r="K464" s="102"/>
      <c r="L464" s="102"/>
      <c r="M464" s="102"/>
    </row>
    <row r="465" spans="1:13" ht="15.95" customHeight="1" outlineLevel="1" x14ac:dyDescent="0.25">
      <c r="A465" s="37">
        <f>+QUESTIONNAIRE!A465</f>
        <v>0</v>
      </c>
      <c r="B465" s="37">
        <f>+QUESTIONNAIRE!B465</f>
        <v>0</v>
      </c>
      <c r="C465" s="113">
        <f>+QUESTIONNAIRE!C465</f>
        <v>0</v>
      </c>
      <c r="D465" s="113">
        <f>+QUESTIONNAIRE!D465</f>
        <v>0</v>
      </c>
      <c r="E465" s="113">
        <f>+QUESTIONNAIRE!E465</f>
        <v>0</v>
      </c>
      <c r="F465" s="101"/>
      <c r="G465" s="20"/>
      <c r="I465" s="56">
        <f t="shared" si="7"/>
        <v>453</v>
      </c>
      <c r="J465" s="101"/>
      <c r="K465" s="101"/>
      <c r="L465" s="101"/>
      <c r="M465" s="101"/>
    </row>
    <row r="466" spans="1:13" ht="15.95" customHeight="1" outlineLevel="1" x14ac:dyDescent="0.25">
      <c r="A466" s="37">
        <f>+QUESTIONNAIRE!A466</f>
        <v>0</v>
      </c>
      <c r="B466" s="66">
        <f>+QUESTIONNAIRE!B466</f>
        <v>0</v>
      </c>
      <c r="C466" s="45">
        <f>+QUESTIONNAIRE!C466</f>
        <v>0</v>
      </c>
      <c r="D466" s="45">
        <f>+QUESTIONNAIRE!D466</f>
        <v>0</v>
      </c>
      <c r="E466" s="45">
        <f>+QUESTIONNAIRE!E466</f>
        <v>0</v>
      </c>
      <c r="F466" s="99"/>
      <c r="G466" s="66"/>
      <c r="I466" s="56">
        <f t="shared" si="7"/>
        <v>454</v>
      </c>
      <c r="J466" s="99"/>
      <c r="K466" s="99"/>
      <c r="L466" s="99"/>
      <c r="M466" s="99"/>
    </row>
    <row r="467" spans="1:13" ht="15.95" customHeight="1" outlineLevel="1" x14ac:dyDescent="0.25">
      <c r="A467" s="190">
        <f>+QUESTIONNAIRE!A467</f>
        <v>0</v>
      </c>
      <c r="B467" s="191">
        <f>+QUESTIONNAIRE!B467</f>
        <v>0</v>
      </c>
      <c r="C467" s="191">
        <f>+QUESTIONNAIRE!C467</f>
        <v>0</v>
      </c>
      <c r="D467" s="191">
        <f>+QUESTIONNAIRE!D467</f>
        <v>0</v>
      </c>
      <c r="E467" s="192">
        <f>+QUESTIONNAIRE!E467</f>
        <v>0</v>
      </c>
      <c r="F467" s="193"/>
      <c r="G467" s="194"/>
      <c r="I467" s="56">
        <f t="shared" si="7"/>
        <v>455</v>
      </c>
      <c r="J467" s="193"/>
      <c r="K467" s="193"/>
      <c r="L467" s="193"/>
      <c r="M467" s="193"/>
    </row>
    <row r="468" spans="1:13" ht="15.95" customHeight="1" outlineLevel="1" x14ac:dyDescent="0.25">
      <c r="A468" s="287">
        <f>+QUESTIONNAIRE!A468</f>
        <v>0</v>
      </c>
      <c r="B468" s="288">
        <f>+QUESTIONNAIRE!B468</f>
        <v>0</v>
      </c>
      <c r="C468" s="288">
        <f>+QUESTIONNAIRE!C468</f>
        <v>0</v>
      </c>
      <c r="D468" s="289" t="str">
        <f>+QUESTIONNAIRE!D468</f>
        <v>SPREMNOST ZA NABAVU PROJEKTA</v>
      </c>
      <c r="E468" s="290">
        <f>+QUESTIONNAIRE!E468</f>
        <v>0</v>
      </c>
      <c r="F468" s="291"/>
      <c r="G468" s="195"/>
      <c r="I468" s="56">
        <f t="shared" si="7"/>
        <v>456</v>
      </c>
      <c r="J468" s="291"/>
      <c r="K468" s="291"/>
      <c r="L468" s="291"/>
      <c r="M468" s="291"/>
    </row>
    <row r="469" spans="1:13" ht="15.95" customHeight="1" outlineLevel="1" x14ac:dyDescent="0.25">
      <c r="A469" s="196">
        <f>+QUESTIONNAIRE!A469</f>
        <v>0</v>
      </c>
      <c r="B469" s="184">
        <f>+QUESTIONNAIRE!B469</f>
        <v>0</v>
      </c>
      <c r="C469" s="184">
        <f>+QUESTIONNAIRE!C469</f>
        <v>0</v>
      </c>
      <c r="D469" s="184">
        <f>+QUESTIONNAIRE!D469</f>
        <v>0</v>
      </c>
      <c r="E469" s="185">
        <f>+QUESTIONNAIRE!E469</f>
        <v>0</v>
      </c>
      <c r="F469" s="186"/>
      <c r="G469" s="195"/>
      <c r="I469" s="56">
        <f t="shared" si="7"/>
        <v>457</v>
      </c>
      <c r="J469" s="186"/>
      <c r="K469" s="186"/>
      <c r="L469" s="186"/>
      <c r="M469" s="186"/>
    </row>
    <row r="470" spans="1:13" ht="15.95" customHeight="1" outlineLevel="1" x14ac:dyDescent="0.25">
      <c r="A470" s="199">
        <f>+QUESTIONNAIRE!A470</f>
        <v>0</v>
      </c>
      <c r="B470" s="189">
        <f>+QUESTIONNAIRE!B470</f>
        <v>0</v>
      </c>
      <c r="C470" s="321">
        <f>+QUESTIONNAIRE!C470</f>
        <v>0</v>
      </c>
      <c r="D470" s="200">
        <f>+QUESTIONNAIRE!D470</f>
        <v>0</v>
      </c>
      <c r="E470" s="200">
        <f>+QUESTIONNAIRE!E470</f>
        <v>0</v>
      </c>
      <c r="F470" s="182"/>
      <c r="G470" s="202"/>
      <c r="I470" s="56">
        <f t="shared" si="7"/>
        <v>458</v>
      </c>
      <c r="J470" s="182"/>
      <c r="K470" s="182"/>
      <c r="L470" s="182"/>
      <c r="M470" s="182"/>
    </row>
    <row r="471" spans="1:13" ht="15.95" customHeight="1" outlineLevel="1" x14ac:dyDescent="0.25">
      <c r="A471" s="199">
        <f>+QUESTIONNAIRE!A471</f>
        <v>0</v>
      </c>
      <c r="B471" s="173">
        <f>+QUESTIONNAIRE!B471</f>
        <v>0</v>
      </c>
      <c r="C471" s="322">
        <f>+QUESTIONNAIRE!C471</f>
        <v>0</v>
      </c>
      <c r="D471" s="175">
        <f>+QUESTIONNAIRE!D471</f>
        <v>0</v>
      </c>
      <c r="E471" s="175">
        <f>+QUESTIONNAIRE!E471</f>
        <v>0</v>
      </c>
      <c r="F471" s="181"/>
      <c r="G471" s="197"/>
      <c r="I471" s="56">
        <f t="shared" si="7"/>
        <v>459</v>
      </c>
      <c r="J471" s="181"/>
      <c r="K471" s="181"/>
      <c r="L471" s="181"/>
      <c r="M471" s="181"/>
    </row>
    <row r="472" spans="1:13" ht="15.95" customHeight="1" outlineLevel="1" x14ac:dyDescent="0.25">
      <c r="A472" s="199">
        <f>+QUESTIONNAIRE!A472</f>
        <v>0</v>
      </c>
      <c r="B472" s="275">
        <f>+QUESTIONNAIRE!B472</f>
        <v>0</v>
      </c>
      <c r="C472" s="323">
        <f>+QUESTIONNAIRE!C472</f>
        <v>0</v>
      </c>
      <c r="D472" s="200">
        <f>+QUESTIONNAIRE!D472</f>
        <v>0</v>
      </c>
      <c r="E472" s="200">
        <f>+QUESTIONNAIRE!E472</f>
        <v>0</v>
      </c>
      <c r="F472" s="201"/>
      <c r="G472" s="206"/>
      <c r="I472" s="56">
        <f t="shared" si="7"/>
        <v>460</v>
      </c>
      <c r="J472" s="201"/>
      <c r="K472" s="201"/>
      <c r="L472" s="201"/>
      <c r="M472" s="201"/>
    </row>
    <row r="473" spans="1:13" ht="15.95" customHeight="1" outlineLevel="1" x14ac:dyDescent="0.25">
      <c r="A473" s="199">
        <f>+QUESTIONNAIRE!A473</f>
        <v>0</v>
      </c>
      <c r="B473" s="275">
        <f>+QUESTIONNAIRE!B473</f>
        <v>0</v>
      </c>
      <c r="C473" s="488" t="str">
        <f>+QUESTIONNAIRE!C473</f>
        <v>Da li je analiza pokazala da je projekt priuštiv?</v>
      </c>
      <c r="D473" s="488">
        <f>+QUESTIONNAIRE!D473</f>
        <v>0</v>
      </c>
      <c r="E473" s="488">
        <f>+QUESTIONNAIRE!E473</f>
        <v>0</v>
      </c>
      <c r="F473" s="67" t="str">
        <f>+HLOOKUP($D$6,$J$13:$S$488,I473,FALSE)</f>
        <v>--Molimo odaberite--</v>
      </c>
      <c r="G473" s="206"/>
      <c r="I473" s="56">
        <f t="shared" si="7"/>
        <v>461</v>
      </c>
      <c r="J473" s="67" t="s">
        <v>70</v>
      </c>
      <c r="K473" s="67" t="s">
        <v>6</v>
      </c>
      <c r="L473" s="67" t="s">
        <v>70</v>
      </c>
      <c r="M473" s="67" t="s">
        <v>71</v>
      </c>
    </row>
    <row r="474" spans="1:13" ht="15.95" customHeight="1" outlineLevel="1" x14ac:dyDescent="0.25">
      <c r="A474" s="199">
        <f>+QUESTIONNAIRE!A474</f>
        <v>0</v>
      </c>
      <c r="B474" s="275">
        <f>+QUESTIONNAIRE!B474</f>
        <v>0</v>
      </c>
      <c r="C474" s="323">
        <f>+QUESTIONNAIRE!C474</f>
        <v>0</v>
      </c>
      <c r="D474" s="200">
        <f>+QUESTIONNAIRE!D474</f>
        <v>0</v>
      </c>
      <c r="E474" s="200">
        <f>+QUESTIONNAIRE!E474</f>
        <v>0</v>
      </c>
      <c r="F474" s="200"/>
      <c r="G474" s="206"/>
      <c r="I474" s="56">
        <f t="shared" si="7"/>
        <v>462</v>
      </c>
      <c r="J474" s="201"/>
      <c r="K474" s="201"/>
      <c r="L474" s="201"/>
      <c r="M474" s="201"/>
    </row>
    <row r="475" spans="1:13" ht="15.95" customHeight="1" outlineLevel="1" x14ac:dyDescent="0.25">
      <c r="A475" s="199">
        <f>+QUESTIONNAIRE!A475</f>
        <v>0</v>
      </c>
      <c r="B475" s="275">
        <f>+QUESTIONNAIRE!B475</f>
        <v>0</v>
      </c>
      <c r="C475" s="488" t="str">
        <f>+QUESTIONNAIRE!C475</f>
        <v>Jesu li ispitivanje tržišta i analiza bankabilnosti potvrdili jaki potencijalni interes tržišta za projekt?</v>
      </c>
      <c r="D475" s="488">
        <f>+QUESTIONNAIRE!D475</f>
        <v>0</v>
      </c>
      <c r="E475" s="488">
        <f>+QUESTIONNAIRE!E475</f>
        <v>0</v>
      </c>
      <c r="F475" s="67" t="str">
        <f>+HLOOKUP($D$6,$J$13:$S$488,I475,FALSE)</f>
        <v>--Molimo odaberite--</v>
      </c>
      <c r="G475" s="206"/>
      <c r="I475" s="56">
        <f t="shared" si="7"/>
        <v>463</v>
      </c>
      <c r="J475" s="67" t="s">
        <v>70</v>
      </c>
      <c r="K475" s="67" t="s">
        <v>6</v>
      </c>
      <c r="L475" s="67" t="s">
        <v>70</v>
      </c>
      <c r="M475" s="67" t="s">
        <v>71</v>
      </c>
    </row>
    <row r="476" spans="1:13" ht="15.95" customHeight="1" outlineLevel="1" x14ac:dyDescent="0.25">
      <c r="A476" s="199">
        <f>+QUESTIONNAIRE!A476</f>
        <v>0</v>
      </c>
      <c r="B476" s="275">
        <f>+QUESTIONNAIRE!B476</f>
        <v>0</v>
      </c>
      <c r="C476" s="323">
        <f>+QUESTIONNAIRE!C476</f>
        <v>0</v>
      </c>
      <c r="D476" s="200">
        <f>+QUESTIONNAIRE!D476</f>
        <v>0</v>
      </c>
      <c r="E476" s="200">
        <f>+QUESTIONNAIRE!E476</f>
        <v>0</v>
      </c>
      <c r="F476" s="201"/>
      <c r="G476" s="206"/>
      <c r="I476" s="56">
        <f t="shared" si="7"/>
        <v>464</v>
      </c>
      <c r="J476" s="201"/>
      <c r="K476" s="201"/>
      <c r="L476" s="201"/>
      <c r="M476" s="201"/>
    </row>
    <row r="477" spans="1:13" ht="15.95" customHeight="1" outlineLevel="1" x14ac:dyDescent="0.25">
      <c r="A477" s="199">
        <f>+QUESTIONNAIRE!A477</f>
        <v>0</v>
      </c>
      <c r="B477" s="275">
        <f>+QUESTIONNAIRE!B477</f>
        <v>0</v>
      </c>
      <c r="C477" s="488" t="str">
        <f>+QUESTIONNAIRE!C477</f>
        <v>Da li procjena potvrđuje da ce JPP opcija ostvariti najbolju vrijednost za novac?</v>
      </c>
      <c r="D477" s="488">
        <f>+QUESTIONNAIRE!D477</f>
        <v>0</v>
      </c>
      <c r="E477" s="488">
        <f>+QUESTIONNAIRE!E477</f>
        <v>0</v>
      </c>
      <c r="F477" s="67" t="str">
        <f>+HLOOKUP($D$6,$J$13:$S$488,I477,FALSE)</f>
        <v>--Molimo odaberite--</v>
      </c>
      <c r="G477" s="206"/>
      <c r="I477" s="56">
        <f t="shared" si="7"/>
        <v>465</v>
      </c>
      <c r="J477" s="67" t="s">
        <v>70</v>
      </c>
      <c r="K477" s="67" t="s">
        <v>6</v>
      </c>
      <c r="L477" s="67" t="s">
        <v>70</v>
      </c>
      <c r="M477" s="67" t="s">
        <v>71</v>
      </c>
    </row>
    <row r="478" spans="1:13" ht="15.95" customHeight="1" outlineLevel="1" x14ac:dyDescent="0.25">
      <c r="A478" s="199">
        <f>+QUESTIONNAIRE!A478</f>
        <v>0</v>
      </c>
      <c r="B478" s="275">
        <f>+QUESTIONNAIRE!B478</f>
        <v>0</v>
      </c>
      <c r="C478" s="323">
        <f>+QUESTIONNAIRE!C478</f>
        <v>0</v>
      </c>
      <c r="D478" s="200">
        <f>+QUESTIONNAIRE!D478</f>
        <v>0</v>
      </c>
      <c r="E478" s="200">
        <f>+QUESTIONNAIRE!E478</f>
        <v>0</v>
      </c>
      <c r="F478" s="201"/>
      <c r="G478" s="206"/>
      <c r="I478" s="56">
        <f t="shared" si="7"/>
        <v>466</v>
      </c>
      <c r="J478" s="201"/>
      <c r="K478" s="201"/>
      <c r="L478" s="201"/>
      <c r="M478" s="201"/>
    </row>
    <row r="479" spans="1:13" ht="15.95" customHeight="1" outlineLevel="1" x14ac:dyDescent="0.25">
      <c r="A479" s="199">
        <f>+QUESTIONNAIRE!A479</f>
        <v>0</v>
      </c>
      <c r="B479" s="275">
        <f>+QUESTIONNAIRE!B479</f>
        <v>0</v>
      </c>
      <c r="C479" s="488" t="str">
        <f>+QUESTIONNAIRE!C479</f>
        <v>Da li je projektni tim, uključujući konzultante, u poziciji da provodi nabavu?</v>
      </c>
      <c r="D479" s="488">
        <f>+QUESTIONNAIRE!D479</f>
        <v>0</v>
      </c>
      <c r="E479" s="488">
        <f>+QUESTIONNAIRE!E479</f>
        <v>0</v>
      </c>
      <c r="F479" s="67" t="str">
        <f>+HLOOKUP($D$6,$J$13:$S$488,I479,FALSE)</f>
        <v>--Molimo odaberite--</v>
      </c>
      <c r="G479" s="206"/>
      <c r="I479" s="56">
        <f t="shared" si="7"/>
        <v>467</v>
      </c>
      <c r="J479" s="67" t="s">
        <v>70</v>
      </c>
      <c r="K479" s="67" t="s">
        <v>6</v>
      </c>
      <c r="L479" s="67" t="s">
        <v>70</v>
      </c>
      <c r="M479" s="67" t="s">
        <v>71</v>
      </c>
    </row>
    <row r="480" spans="1:13" ht="15.95" customHeight="1" outlineLevel="1" x14ac:dyDescent="0.25">
      <c r="A480" s="199">
        <f>+QUESTIONNAIRE!A480</f>
        <v>0</v>
      </c>
      <c r="B480" s="275">
        <f>+QUESTIONNAIRE!B480</f>
        <v>0</v>
      </c>
      <c r="C480" s="323">
        <f>+QUESTIONNAIRE!C480</f>
        <v>0</v>
      </c>
      <c r="D480" s="200">
        <f>+QUESTIONNAIRE!D480</f>
        <v>0</v>
      </c>
      <c r="E480" s="200">
        <f>+QUESTIONNAIRE!E480</f>
        <v>0</v>
      </c>
      <c r="F480" s="201"/>
      <c r="G480" s="206"/>
      <c r="I480" s="56">
        <f t="shared" si="7"/>
        <v>468</v>
      </c>
      <c r="J480" s="201"/>
      <c r="K480" s="201"/>
      <c r="L480" s="201"/>
      <c r="M480" s="201"/>
    </row>
    <row r="481" spans="1:13" ht="15.95" customHeight="1" outlineLevel="1" x14ac:dyDescent="0.25">
      <c r="A481" s="199">
        <f>+QUESTIONNAIRE!A481</f>
        <v>0</v>
      </c>
      <c r="B481" s="275">
        <f>+QUESTIONNAIRE!B481</f>
        <v>0</v>
      </c>
      <c r="C481" s="488" t="str">
        <f>+QUESTIONNAIRE!C481</f>
        <v>Jesu li sva relevantna ovlaštenja, autorizacije, dozvole, ugovori, odobrenja za provedbu projekta pribavljena ili se mogu pribaviti u skladu sa zadanim rasporedom aktivnosti?</v>
      </c>
      <c r="D481" s="488">
        <f>+QUESTIONNAIRE!D481</f>
        <v>0</v>
      </c>
      <c r="E481" s="488">
        <f>+QUESTIONNAIRE!E481</f>
        <v>0</v>
      </c>
      <c r="F481" s="67" t="str">
        <f>+HLOOKUP($D$6,$J$13:$S$488,I481,FALSE)</f>
        <v>--Molimo odaberite--</v>
      </c>
      <c r="G481" s="206"/>
      <c r="I481" s="56">
        <f t="shared" si="7"/>
        <v>469</v>
      </c>
      <c r="J481" s="67" t="s">
        <v>70</v>
      </c>
      <c r="K481" s="67" t="s">
        <v>6</v>
      </c>
      <c r="L481" s="67" t="s">
        <v>70</v>
      </c>
      <c r="M481" s="67" t="s">
        <v>71</v>
      </c>
    </row>
    <row r="482" spans="1:13" ht="15.95" customHeight="1" outlineLevel="1" x14ac:dyDescent="0.25">
      <c r="A482" s="199">
        <f>+QUESTIONNAIRE!A482</f>
        <v>0</v>
      </c>
      <c r="B482" s="275">
        <f>+QUESTIONNAIRE!B482</f>
        <v>0</v>
      </c>
      <c r="C482" s="323">
        <f>+QUESTIONNAIRE!C482</f>
        <v>0</v>
      </c>
      <c r="D482" s="200">
        <f>+QUESTIONNAIRE!D482</f>
        <v>0</v>
      </c>
      <c r="E482" s="200">
        <f>+QUESTIONNAIRE!E482</f>
        <v>0</v>
      </c>
      <c r="F482" s="201"/>
      <c r="G482" s="206"/>
      <c r="I482" s="56">
        <f t="shared" si="7"/>
        <v>470</v>
      </c>
      <c r="J482" s="201"/>
      <c r="K482" s="201"/>
      <c r="L482" s="201"/>
      <c r="M482" s="201"/>
    </row>
    <row r="483" spans="1:13" ht="15.95" customHeight="1" outlineLevel="1" x14ac:dyDescent="0.25">
      <c r="A483" s="199">
        <f>+QUESTIONNAIRE!A483</f>
        <v>0</v>
      </c>
      <c r="B483" s="275">
        <f>+QUESTIONNAIRE!B483</f>
        <v>0</v>
      </c>
      <c r="C483" s="488" t="str">
        <f>+QUESTIONNAIRE!C483</f>
        <v>Jesu li sve procjene ažurirane i međusobno usklađene, posebno povratne informacije od zainteresiranih pojedinaca/organizacija, priuštivost, postupanje s rizicima, ispitivanje tržišta, bankabilnost, vrijednost za novac, kapacitet/dostupnost tima, raspored aktivnosti te izlazne specifikacije usluge?</v>
      </c>
      <c r="D483" s="488">
        <f>+QUESTIONNAIRE!D483</f>
        <v>0</v>
      </c>
      <c r="E483" s="488">
        <f>+QUESTIONNAIRE!E483</f>
        <v>0</v>
      </c>
      <c r="F483" s="67" t="str">
        <f>+HLOOKUP($D$6,$J$13:$S$488,I483,FALSE)</f>
        <v>--Molimo odaberite--</v>
      </c>
      <c r="G483" s="206"/>
      <c r="I483" s="56">
        <f t="shared" si="7"/>
        <v>471</v>
      </c>
      <c r="J483" s="67" t="s">
        <v>70</v>
      </c>
      <c r="K483" s="67" t="s">
        <v>6</v>
      </c>
      <c r="L483" s="67" t="s">
        <v>70</v>
      </c>
      <c r="M483" s="67" t="s">
        <v>71</v>
      </c>
    </row>
    <row r="484" spans="1:13" ht="15.95" customHeight="1" outlineLevel="1" x14ac:dyDescent="0.25">
      <c r="A484" s="199">
        <f>+QUESTIONNAIRE!A484</f>
        <v>0</v>
      </c>
      <c r="B484" s="275">
        <f>+QUESTIONNAIRE!B484</f>
        <v>0</v>
      </c>
      <c r="C484" s="331">
        <f>+QUESTIONNAIRE!C484</f>
        <v>0</v>
      </c>
      <c r="D484" s="331">
        <f>+QUESTIONNAIRE!D484</f>
        <v>0</v>
      </c>
      <c r="E484" s="331">
        <f>+QUESTIONNAIRE!E484</f>
        <v>0</v>
      </c>
      <c r="F484" s="201"/>
      <c r="G484" s="206"/>
      <c r="I484" s="56">
        <f t="shared" si="7"/>
        <v>472</v>
      </c>
      <c r="J484" s="201"/>
      <c r="K484" s="201"/>
      <c r="L484" s="201"/>
      <c r="M484" s="201"/>
    </row>
    <row r="485" spans="1:13" ht="15.95" customHeight="1" outlineLevel="1" x14ac:dyDescent="0.25">
      <c r="A485" s="199">
        <f>+QUESTIONNAIRE!A485</f>
        <v>0</v>
      </c>
      <c r="B485" s="275">
        <f>+QUESTIONNAIRE!B485</f>
        <v>0</v>
      </c>
      <c r="C485" s="488" t="str">
        <f>+QUESTIONNAIRE!C485</f>
        <v>Jesu li stručno povjerenstvo (stručna komisija) i/ili drugi relevantni donosioci odluka odobrili pokretanje nabave projekta?</v>
      </c>
      <c r="D485" s="488">
        <f>+QUESTIONNAIRE!D485</f>
        <v>0</v>
      </c>
      <c r="E485" s="488">
        <f>+QUESTIONNAIRE!E485</f>
        <v>0</v>
      </c>
      <c r="F485" s="67" t="str">
        <f>+HLOOKUP($D$6,$J$13:$S$488,I485,FALSE)</f>
        <v>--Molimo odaberite--</v>
      </c>
      <c r="G485" s="206"/>
      <c r="I485" s="56">
        <f t="shared" si="7"/>
        <v>473</v>
      </c>
      <c r="J485" s="67" t="s">
        <v>70</v>
      </c>
      <c r="K485" s="67" t="s">
        <v>6</v>
      </c>
      <c r="L485" s="67" t="s">
        <v>70</v>
      </c>
      <c r="M485" s="67" t="s">
        <v>71</v>
      </c>
    </row>
    <row r="486" spans="1:13" ht="15.95" customHeight="1" outlineLevel="1" x14ac:dyDescent="0.25">
      <c r="A486" s="199">
        <f>+QUESTIONNAIRE!A486</f>
        <v>0</v>
      </c>
      <c r="B486" s="178">
        <f>+QUESTIONNAIRE!B486</f>
        <v>0</v>
      </c>
      <c r="C486" s="179">
        <f>+QUESTIONNAIRE!C486</f>
        <v>0</v>
      </c>
      <c r="D486" s="179">
        <f>+QUESTIONNAIRE!D486</f>
        <v>0</v>
      </c>
      <c r="E486" s="179">
        <f>+QUESTIONNAIRE!E486</f>
        <v>0</v>
      </c>
      <c r="F486" s="183"/>
      <c r="G486" s="198"/>
      <c r="I486" s="56">
        <f t="shared" si="7"/>
        <v>474</v>
      </c>
      <c r="J486" s="183"/>
      <c r="K486" s="183"/>
      <c r="L486" s="183"/>
      <c r="M486" s="183"/>
    </row>
    <row r="487" spans="1:13" ht="15.95" customHeight="1" outlineLevel="1" x14ac:dyDescent="0.25">
      <c r="A487" s="207">
        <f>+QUESTIONNAIRE!A487</f>
        <v>0</v>
      </c>
      <c r="B487" s="208">
        <f>+QUESTIONNAIRE!B487</f>
        <v>0</v>
      </c>
      <c r="C487" s="208">
        <f>+QUESTIONNAIRE!C487</f>
        <v>0</v>
      </c>
      <c r="D487" s="208">
        <f>+QUESTIONNAIRE!D487</f>
        <v>0</v>
      </c>
      <c r="E487" s="209">
        <f>+QUESTIONNAIRE!E487</f>
        <v>0</v>
      </c>
      <c r="F487" s="210"/>
      <c r="G487" s="211"/>
      <c r="I487" s="56">
        <f t="shared" si="7"/>
        <v>475</v>
      </c>
      <c r="J487" s="210"/>
      <c r="K487" s="210"/>
      <c r="L487" s="210"/>
      <c r="M487" s="210"/>
    </row>
    <row r="488" spans="1:13" x14ac:dyDescent="0.25">
      <c r="A488" s="341"/>
      <c r="B488" s="341"/>
      <c r="C488" s="342"/>
      <c r="D488" s="342"/>
      <c r="E488" s="342"/>
      <c r="F488" s="343"/>
      <c r="G488" s="344"/>
      <c r="I488" s="56"/>
      <c r="J488" s="343"/>
      <c r="K488" s="343"/>
      <c r="L488" s="343"/>
      <c r="M488" s="343"/>
    </row>
    <row r="489" spans="1:13" x14ac:dyDescent="0.25">
      <c r="A489" s="341"/>
      <c r="B489" s="341"/>
      <c r="C489" s="342"/>
      <c r="D489" s="342"/>
      <c r="E489" s="342"/>
      <c r="F489" s="343"/>
      <c r="G489" s="344"/>
      <c r="I489" s="56"/>
      <c r="J489" s="343"/>
      <c r="K489" s="343"/>
      <c r="L489" s="343"/>
      <c r="M489" s="343"/>
    </row>
    <row r="490" spans="1:13" x14ac:dyDescent="0.25">
      <c r="A490" s="341"/>
      <c r="B490" s="341"/>
      <c r="C490" s="342"/>
      <c r="D490" s="342"/>
      <c r="E490" s="342"/>
      <c r="F490" s="343"/>
      <c r="G490" s="344"/>
      <c r="I490" s="56"/>
      <c r="J490" s="343"/>
      <c r="K490" s="343"/>
      <c r="L490" s="343"/>
      <c r="M490" s="343"/>
    </row>
    <row r="491" spans="1:13" x14ac:dyDescent="0.25">
      <c r="A491" s="341"/>
      <c r="B491" s="341" t="s">
        <v>30</v>
      </c>
      <c r="C491" s="342"/>
      <c r="D491" s="342"/>
      <c r="E491" s="342"/>
      <c r="F491" s="343"/>
      <c r="G491" s="344"/>
      <c r="I491" s="56"/>
      <c r="J491" s="343"/>
      <c r="K491" s="343">
        <v>0.99999999999999989</v>
      </c>
      <c r="L491" s="343">
        <v>0.44444444444444442</v>
      </c>
      <c r="M491" s="343">
        <v>0.99999999999999989</v>
      </c>
    </row>
    <row r="492" spans="1:13" x14ac:dyDescent="0.25">
      <c r="A492" s="341"/>
      <c r="B492" s="341"/>
      <c r="C492" s="342"/>
      <c r="D492" s="342"/>
      <c r="E492" s="342"/>
      <c r="F492" s="343"/>
      <c r="G492" s="344"/>
      <c r="I492" s="56"/>
      <c r="J492" s="343"/>
      <c r="K492" s="343"/>
      <c r="L492" s="343"/>
      <c r="M492" s="343"/>
    </row>
    <row r="493" spans="1:13" x14ac:dyDescent="0.25">
      <c r="A493" s="341"/>
      <c r="B493" s="341"/>
      <c r="C493" s="342" t="s">
        <v>39</v>
      </c>
      <c r="D493" s="342"/>
      <c r="E493" s="342"/>
      <c r="F493" s="343"/>
      <c r="G493" s="344"/>
      <c r="I493" s="56"/>
      <c r="J493" s="343"/>
      <c r="K493" s="343">
        <v>1</v>
      </c>
      <c r="L493" s="343">
        <v>0</v>
      </c>
      <c r="M493" s="343">
        <v>1</v>
      </c>
    </row>
    <row r="494" spans="1:13" x14ac:dyDescent="0.25">
      <c r="A494" s="341"/>
      <c r="B494" s="341"/>
      <c r="C494" s="342"/>
      <c r="D494" s="342"/>
      <c r="E494" s="342"/>
      <c r="F494" s="343"/>
      <c r="G494" s="344"/>
      <c r="I494" s="56"/>
      <c r="J494" s="343"/>
      <c r="K494" s="343"/>
      <c r="L494" s="343"/>
      <c r="M494" s="343"/>
    </row>
    <row r="495" spans="1:13" x14ac:dyDescent="0.25">
      <c r="A495" s="341"/>
      <c r="B495" s="341" t="s">
        <v>31</v>
      </c>
      <c r="C495" s="342"/>
      <c r="D495" s="342"/>
      <c r="E495" s="342"/>
      <c r="F495" s="343"/>
      <c r="G495" s="344"/>
      <c r="I495" s="56"/>
      <c r="J495" s="343"/>
      <c r="K495" s="343">
        <v>1</v>
      </c>
      <c r="L495" s="343">
        <v>0</v>
      </c>
      <c r="M495" s="343">
        <v>1</v>
      </c>
    </row>
    <row r="496" spans="1:13" x14ac:dyDescent="0.25">
      <c r="A496" s="341"/>
      <c r="B496" s="341"/>
      <c r="C496" s="342"/>
      <c r="D496" s="342"/>
      <c r="E496" s="342"/>
      <c r="F496" s="343"/>
      <c r="G496" s="344"/>
      <c r="I496" s="56"/>
      <c r="J496" s="343"/>
      <c r="K496" s="343"/>
      <c r="L496" s="343"/>
      <c r="M496" s="343"/>
    </row>
    <row r="497" spans="1:13" x14ac:dyDescent="0.25">
      <c r="A497" s="341"/>
      <c r="B497" s="341" t="s">
        <v>32</v>
      </c>
      <c r="C497" s="342"/>
      <c r="D497" s="342"/>
      <c r="E497" s="342"/>
      <c r="F497" s="343"/>
      <c r="G497" s="344"/>
      <c r="I497" s="56"/>
      <c r="J497" s="343"/>
      <c r="K497" s="343"/>
      <c r="L497" s="343"/>
      <c r="M497" s="343"/>
    </row>
    <row r="498" spans="1:13" x14ac:dyDescent="0.25">
      <c r="A498" s="341"/>
      <c r="B498" s="341" t="s">
        <v>42</v>
      </c>
      <c r="C498" s="342"/>
      <c r="D498" s="342"/>
      <c r="E498" s="342"/>
      <c r="F498" s="343"/>
      <c r="G498" s="344"/>
      <c r="I498" s="56"/>
      <c r="J498" s="343"/>
      <c r="K498" s="343">
        <v>0.94285714285714284</v>
      </c>
      <c r="L498" s="343">
        <v>0</v>
      </c>
      <c r="M498" s="343">
        <v>0.94285714285714284</v>
      </c>
    </row>
    <row r="499" spans="1:13" x14ac:dyDescent="0.25">
      <c r="A499" s="341"/>
      <c r="B499" s="341" t="s">
        <v>43</v>
      </c>
      <c r="C499" s="342"/>
      <c r="D499" s="342"/>
      <c r="E499" s="342"/>
      <c r="F499" s="343"/>
      <c r="G499" s="344"/>
      <c r="I499" s="56"/>
      <c r="J499" s="343"/>
      <c r="K499" s="343">
        <v>0.42857142857142855</v>
      </c>
      <c r="L499" s="343">
        <v>0</v>
      </c>
      <c r="M499" s="343">
        <v>0.42857142857142855</v>
      </c>
    </row>
    <row r="500" spans="1:13" x14ac:dyDescent="0.25">
      <c r="A500" s="341"/>
      <c r="B500" s="341" t="s">
        <v>44</v>
      </c>
      <c r="C500" s="342"/>
      <c r="D500" s="342"/>
      <c r="E500" s="342"/>
      <c r="F500" s="343"/>
      <c r="G500" s="344"/>
      <c r="I500" s="56"/>
      <c r="J500" s="343"/>
      <c r="K500" s="343">
        <v>0</v>
      </c>
      <c r="L500" s="343">
        <v>0</v>
      </c>
      <c r="M500" s="343">
        <v>0</v>
      </c>
    </row>
    <row r="501" spans="1:13" x14ac:dyDescent="0.25">
      <c r="A501" s="341"/>
      <c r="B501" s="341" t="s">
        <v>45</v>
      </c>
      <c r="C501" s="342"/>
      <c r="D501" s="342"/>
      <c r="E501" s="342"/>
      <c r="F501" s="343"/>
      <c r="G501" s="344"/>
      <c r="I501" s="56"/>
      <c r="J501" s="343"/>
      <c r="K501" s="343">
        <v>0</v>
      </c>
      <c r="L501" s="343">
        <v>0</v>
      </c>
      <c r="M501" s="343">
        <v>0</v>
      </c>
    </row>
    <row r="502" spans="1:13" x14ac:dyDescent="0.25">
      <c r="A502" s="341"/>
      <c r="B502" s="341" t="s">
        <v>46</v>
      </c>
      <c r="C502" s="342"/>
      <c r="D502" s="342"/>
      <c r="E502" s="342"/>
      <c r="F502" s="343"/>
      <c r="G502" s="344"/>
      <c r="I502" s="56"/>
      <c r="J502" s="343"/>
      <c r="K502" s="343">
        <v>0</v>
      </c>
      <c r="L502" s="343">
        <v>0</v>
      </c>
      <c r="M502" s="343">
        <v>0</v>
      </c>
    </row>
    <row r="503" spans="1:13" x14ac:dyDescent="0.25">
      <c r="A503" s="341"/>
      <c r="B503" s="341"/>
      <c r="C503" s="342"/>
      <c r="D503" s="342"/>
      <c r="E503" s="342"/>
      <c r="F503" s="343"/>
      <c r="G503" s="344"/>
      <c r="I503" s="56"/>
      <c r="J503" s="343"/>
      <c r="K503" s="343"/>
      <c r="L503" s="343"/>
      <c r="M503" s="343"/>
    </row>
    <row r="504" spans="1:13" x14ac:dyDescent="0.25">
      <c r="A504" s="341"/>
      <c r="B504" s="341" t="s">
        <v>33</v>
      </c>
      <c r="C504" s="342"/>
      <c r="D504" s="342"/>
      <c r="E504" s="342"/>
      <c r="F504" s="343"/>
      <c r="G504" s="344"/>
      <c r="I504" s="56"/>
      <c r="J504" s="343"/>
      <c r="K504" s="343">
        <v>0</v>
      </c>
      <c r="L504" s="343">
        <v>0</v>
      </c>
      <c r="M504" s="343">
        <v>0</v>
      </c>
    </row>
    <row r="505" spans="1:13" x14ac:dyDescent="0.25">
      <c r="A505" s="341"/>
      <c r="B505" s="341"/>
      <c r="C505" s="342"/>
      <c r="D505" s="342"/>
      <c r="E505" s="342"/>
      <c r="F505" s="343"/>
      <c r="G505" s="344"/>
      <c r="I505" s="56"/>
      <c r="J505" s="343"/>
      <c r="K505" s="343"/>
      <c r="L505" s="343"/>
      <c r="M505" s="343"/>
    </row>
    <row r="506" spans="1:13" x14ac:dyDescent="0.25">
      <c r="A506" s="341"/>
      <c r="B506" s="341"/>
      <c r="C506" s="342" t="s">
        <v>37</v>
      </c>
      <c r="D506" s="342"/>
      <c r="E506" s="342"/>
      <c r="F506" s="343"/>
      <c r="G506" s="344"/>
      <c r="I506" s="56"/>
      <c r="J506" s="343"/>
      <c r="K506" s="343">
        <v>0</v>
      </c>
      <c r="L506" s="343">
        <v>0</v>
      </c>
      <c r="M506" s="343">
        <v>0</v>
      </c>
    </row>
    <row r="507" spans="1:13" x14ac:dyDescent="0.25">
      <c r="B507" s="12"/>
      <c r="C507" s="95"/>
      <c r="D507" s="95"/>
      <c r="E507" s="95"/>
      <c r="F507" s="103"/>
      <c r="G507" s="11"/>
      <c r="I507" s="56"/>
      <c r="J507" s="103"/>
      <c r="K507" s="103"/>
      <c r="L507" s="103"/>
      <c r="M507" s="103"/>
    </row>
    <row r="508" spans="1:13" x14ac:dyDescent="0.25">
      <c r="B508" s="12"/>
      <c r="C508" s="95"/>
      <c r="D508" s="95"/>
      <c r="E508" s="95"/>
      <c r="F508" s="103"/>
      <c r="G508" s="11"/>
      <c r="I508" s="56"/>
      <c r="J508" s="103"/>
      <c r="K508" s="103"/>
      <c r="L508" s="103"/>
      <c r="M508" s="103"/>
    </row>
    <row r="509" spans="1:13" x14ac:dyDescent="0.25">
      <c r="B509" s="12"/>
      <c r="C509" s="95"/>
      <c r="D509" s="95"/>
      <c r="E509" s="95"/>
      <c r="F509" s="103"/>
      <c r="G509" s="11"/>
      <c r="I509" s="56"/>
      <c r="J509" s="103"/>
      <c r="K509" s="103"/>
      <c r="L509" s="103"/>
      <c r="M509" s="103"/>
    </row>
    <row r="510" spans="1:13" x14ac:dyDescent="0.25">
      <c r="B510" s="12"/>
      <c r="C510" s="95"/>
      <c r="D510" s="95"/>
      <c r="E510" s="95"/>
      <c r="F510" s="103"/>
      <c r="G510" s="11"/>
      <c r="I510" s="56"/>
      <c r="J510" s="103"/>
      <c r="K510" s="103"/>
      <c r="L510" s="103"/>
      <c r="M510" s="103"/>
    </row>
    <row r="511" spans="1:13" x14ac:dyDescent="0.25">
      <c r="B511" s="12"/>
      <c r="C511" s="95"/>
      <c r="D511" s="95"/>
      <c r="E511" s="95"/>
      <c r="F511" s="103"/>
      <c r="G511" s="11"/>
      <c r="I511" s="56"/>
      <c r="J511" s="103"/>
      <c r="K511" s="103"/>
      <c r="L511" s="103"/>
      <c r="M511" s="103"/>
    </row>
    <row r="512" spans="1:13" x14ac:dyDescent="0.25">
      <c r="B512" s="12"/>
      <c r="C512" s="95"/>
      <c r="D512" s="95"/>
      <c r="E512" s="95"/>
      <c r="F512" s="103"/>
      <c r="G512" s="11"/>
      <c r="I512" s="56"/>
      <c r="J512" s="103"/>
      <c r="K512" s="103"/>
      <c r="L512" s="103"/>
      <c r="M512" s="103"/>
    </row>
    <row r="513" spans="2:13" x14ac:dyDescent="0.25">
      <c r="B513" s="12"/>
      <c r="C513" s="95"/>
      <c r="D513" s="95"/>
      <c r="E513" s="95"/>
      <c r="F513" s="103"/>
      <c r="G513" s="11"/>
      <c r="I513" s="56"/>
      <c r="J513" s="103"/>
      <c r="K513" s="103"/>
      <c r="L513" s="103"/>
      <c r="M513" s="103"/>
    </row>
    <row r="514" spans="2:13" ht="15" hidden="1" customHeight="1" x14ac:dyDescent="0.25">
      <c r="B514" s="12"/>
      <c r="C514" s="95"/>
      <c r="D514" s="95"/>
      <c r="E514" s="95"/>
      <c r="F514" s="103"/>
      <c r="G514" s="11"/>
      <c r="I514" s="56"/>
      <c r="J514" s="103"/>
      <c r="K514" s="103"/>
      <c r="L514" s="103"/>
      <c r="M514" s="103"/>
    </row>
    <row r="515" spans="2:13" ht="15" hidden="1" customHeight="1" x14ac:dyDescent="0.25">
      <c r="B515" s="12"/>
      <c r="C515" s="95"/>
      <c r="D515" s="95"/>
      <c r="E515" s="95"/>
      <c r="F515" s="103"/>
      <c r="G515" s="11"/>
      <c r="I515" s="56"/>
      <c r="J515" s="103"/>
      <c r="K515" s="103"/>
      <c r="L515" s="103"/>
      <c r="M515" s="103"/>
    </row>
    <row r="516" spans="2:13" ht="15" hidden="1" customHeight="1" x14ac:dyDescent="0.25">
      <c r="B516" s="12"/>
      <c r="C516" s="95"/>
      <c r="D516" s="95"/>
      <c r="E516" s="95"/>
      <c r="F516" s="103"/>
      <c r="G516" s="11"/>
      <c r="I516" s="56"/>
      <c r="J516" s="103"/>
      <c r="K516" s="103"/>
      <c r="L516" s="103"/>
      <c r="M516" s="103"/>
    </row>
    <row r="517" spans="2:13" ht="15" hidden="1" customHeight="1" x14ac:dyDescent="0.25">
      <c r="B517" s="12"/>
      <c r="C517" s="95"/>
      <c r="D517" s="95"/>
      <c r="E517" s="95"/>
      <c r="F517" s="103"/>
      <c r="G517" s="11"/>
      <c r="I517" s="56"/>
      <c r="J517" s="103"/>
      <c r="K517" s="103"/>
      <c r="L517" s="103"/>
      <c r="M517" s="103"/>
    </row>
    <row r="518" spans="2:13" collapsed="1" x14ac:dyDescent="0.25">
      <c r="B518" s="12"/>
      <c r="C518" s="95"/>
      <c r="D518" s="95"/>
      <c r="E518" s="95"/>
      <c r="F518" s="103"/>
      <c r="G518" s="11"/>
      <c r="I518" s="56"/>
      <c r="J518" s="103"/>
      <c r="K518" s="103"/>
      <c r="L518" s="103"/>
      <c r="M518" s="103"/>
    </row>
    <row r="519" spans="2:13" ht="15" hidden="1" customHeight="1" x14ac:dyDescent="0.25">
      <c r="B519" s="12"/>
      <c r="C519" s="95"/>
      <c r="D519" s="95"/>
      <c r="E519" s="95"/>
      <c r="F519" s="103"/>
      <c r="G519" s="11"/>
      <c r="I519" s="56"/>
      <c r="J519" s="103"/>
      <c r="K519" s="103"/>
      <c r="L519" s="103"/>
      <c r="M519" s="103"/>
    </row>
    <row r="520" spans="2:13" ht="15" hidden="1" customHeight="1" x14ac:dyDescent="0.25">
      <c r="B520" s="12"/>
      <c r="C520" s="95"/>
      <c r="D520" s="95"/>
      <c r="E520" s="95"/>
      <c r="F520" s="103"/>
      <c r="G520" s="11"/>
      <c r="I520" s="56"/>
      <c r="J520" s="103"/>
      <c r="K520" s="103"/>
      <c r="L520" s="103"/>
      <c r="M520" s="103"/>
    </row>
    <row r="521" spans="2:13" ht="15" hidden="1" customHeight="1" x14ac:dyDescent="0.25">
      <c r="B521" s="12"/>
      <c r="C521" s="95"/>
      <c r="D521" s="95"/>
      <c r="E521" s="95"/>
      <c r="F521" s="103"/>
      <c r="G521" s="11"/>
      <c r="I521" s="56"/>
      <c r="J521" s="103"/>
      <c r="K521" s="103"/>
      <c r="L521" s="103"/>
      <c r="M521" s="103"/>
    </row>
    <row r="522" spans="2:13" ht="15" hidden="1" customHeight="1" x14ac:dyDescent="0.25">
      <c r="B522" s="12"/>
      <c r="C522" s="95"/>
      <c r="D522" s="95"/>
      <c r="E522" s="95"/>
      <c r="F522" s="103"/>
      <c r="G522" s="11"/>
      <c r="I522" s="56"/>
      <c r="J522" s="103"/>
      <c r="K522" s="103"/>
      <c r="L522" s="103"/>
      <c r="M522" s="103"/>
    </row>
    <row r="523" spans="2:13" ht="15" hidden="1" customHeight="1" x14ac:dyDescent="0.25">
      <c r="B523" s="12"/>
      <c r="C523" s="95"/>
      <c r="D523" s="95"/>
      <c r="E523" s="95"/>
      <c r="F523" s="103"/>
      <c r="G523" s="11"/>
      <c r="I523" s="56"/>
      <c r="J523" s="103"/>
      <c r="K523" s="103"/>
      <c r="L523" s="103"/>
      <c r="M523" s="103"/>
    </row>
    <row r="524" spans="2:13" ht="15" hidden="1" customHeight="1" x14ac:dyDescent="0.25">
      <c r="B524" s="12"/>
      <c r="C524" s="95"/>
      <c r="D524" s="95"/>
      <c r="E524" s="95"/>
      <c r="F524" s="103"/>
      <c r="G524" s="11"/>
      <c r="I524" s="56"/>
      <c r="J524" s="103"/>
      <c r="K524" s="103"/>
      <c r="L524" s="103"/>
      <c r="M524" s="103"/>
    </row>
    <row r="525" spans="2:13" ht="15" hidden="1" customHeight="1" x14ac:dyDescent="0.25">
      <c r="B525" s="12"/>
      <c r="C525" s="95"/>
      <c r="D525" s="95"/>
      <c r="E525" s="95"/>
      <c r="F525" s="103"/>
      <c r="G525" s="11"/>
      <c r="I525" s="56"/>
      <c r="J525" s="103"/>
      <c r="K525" s="103"/>
      <c r="L525" s="103"/>
      <c r="M525" s="103"/>
    </row>
    <row r="526" spans="2:13" ht="15" hidden="1" customHeight="1" x14ac:dyDescent="0.25">
      <c r="B526" s="12"/>
      <c r="C526" s="95"/>
      <c r="D526" s="95"/>
      <c r="E526" s="95"/>
      <c r="F526" s="103"/>
      <c r="G526" s="11"/>
      <c r="I526" s="56"/>
      <c r="J526" s="103"/>
      <c r="K526" s="103"/>
      <c r="L526" s="103"/>
      <c r="M526" s="103"/>
    </row>
    <row r="527" spans="2:13" collapsed="1" x14ac:dyDescent="0.25">
      <c r="B527" s="12"/>
      <c r="C527" s="95"/>
      <c r="D527" s="95"/>
      <c r="E527" s="95"/>
      <c r="F527" s="103"/>
      <c r="G527" s="11"/>
      <c r="I527" s="56"/>
      <c r="J527" s="103"/>
      <c r="K527" s="103"/>
      <c r="L527" s="103"/>
      <c r="M527" s="103"/>
    </row>
    <row r="528" spans="2:13" ht="15" hidden="1" customHeight="1" x14ac:dyDescent="0.25">
      <c r="B528" s="12"/>
      <c r="C528" s="95"/>
      <c r="D528" s="95"/>
      <c r="E528" s="95"/>
      <c r="F528" s="103"/>
      <c r="G528" s="11"/>
      <c r="I528" s="56"/>
      <c r="J528" s="103"/>
      <c r="K528" s="103"/>
      <c r="L528" s="103"/>
      <c r="M528" s="103"/>
    </row>
    <row r="529" spans="2:13" ht="15" hidden="1" customHeight="1" x14ac:dyDescent="0.25">
      <c r="B529" s="12"/>
      <c r="C529" s="95"/>
      <c r="D529" s="95"/>
      <c r="E529" s="95"/>
      <c r="F529" s="103"/>
      <c r="G529" s="11"/>
      <c r="I529" s="56"/>
      <c r="J529" s="103"/>
      <c r="K529" s="103"/>
      <c r="L529" s="103"/>
      <c r="M529" s="103"/>
    </row>
    <row r="530" spans="2:13" ht="15" hidden="1" customHeight="1" x14ac:dyDescent="0.25">
      <c r="B530" s="12"/>
      <c r="C530" s="95"/>
      <c r="D530" s="95"/>
      <c r="E530" s="95"/>
      <c r="F530" s="103"/>
      <c r="G530" s="11"/>
      <c r="I530" s="56"/>
      <c r="J530" s="103"/>
      <c r="K530" s="103"/>
      <c r="L530" s="103"/>
      <c r="M530" s="103"/>
    </row>
    <row r="531" spans="2:13" ht="15" hidden="1" customHeight="1" x14ac:dyDescent="0.25">
      <c r="B531" s="12"/>
      <c r="C531" s="95"/>
      <c r="D531" s="95"/>
      <c r="E531" s="95"/>
      <c r="F531" s="103"/>
      <c r="G531" s="11"/>
      <c r="I531" s="56"/>
      <c r="J531" s="103"/>
      <c r="K531" s="103"/>
      <c r="L531" s="103"/>
      <c r="M531" s="103"/>
    </row>
    <row r="532" spans="2:13" ht="15" hidden="1" customHeight="1" x14ac:dyDescent="0.25">
      <c r="B532" s="12"/>
      <c r="C532" s="95"/>
      <c r="D532" s="95"/>
      <c r="E532" s="95"/>
      <c r="F532" s="103"/>
      <c r="G532" s="11"/>
      <c r="I532" s="56"/>
      <c r="J532" s="103"/>
      <c r="K532" s="103"/>
      <c r="L532" s="103"/>
      <c r="M532" s="103"/>
    </row>
    <row r="533" spans="2:13" collapsed="1" x14ac:dyDescent="0.25">
      <c r="B533" s="12"/>
      <c r="C533" s="95"/>
      <c r="D533" s="95"/>
      <c r="E533" s="95"/>
      <c r="F533" s="103"/>
      <c r="G533" s="11"/>
      <c r="I533" s="56"/>
      <c r="J533" s="103"/>
      <c r="K533" s="103"/>
      <c r="L533" s="103"/>
      <c r="M533" s="103"/>
    </row>
    <row r="534" spans="2:13" ht="15" hidden="1" customHeight="1" x14ac:dyDescent="0.25">
      <c r="B534" s="12"/>
      <c r="C534" s="95"/>
      <c r="D534" s="95"/>
      <c r="E534" s="95"/>
      <c r="F534" s="103"/>
      <c r="G534" s="11"/>
      <c r="I534" s="56"/>
      <c r="J534" s="103"/>
      <c r="K534" s="103"/>
      <c r="L534" s="103"/>
      <c r="M534" s="103"/>
    </row>
    <row r="535" spans="2:13" ht="15" hidden="1" customHeight="1" x14ac:dyDescent="0.25">
      <c r="B535" s="12"/>
      <c r="C535" s="95"/>
      <c r="D535" s="95"/>
      <c r="E535" s="95"/>
      <c r="F535" s="103"/>
      <c r="G535" s="11"/>
      <c r="I535" s="56"/>
      <c r="J535" s="103"/>
      <c r="K535" s="103"/>
      <c r="L535" s="103"/>
      <c r="M535" s="103"/>
    </row>
    <row r="536" spans="2:13" ht="15" hidden="1" customHeight="1" x14ac:dyDescent="0.25">
      <c r="B536" s="12"/>
      <c r="C536" s="95"/>
      <c r="D536" s="95"/>
      <c r="E536" s="95"/>
      <c r="F536" s="103"/>
      <c r="G536" s="11"/>
      <c r="I536" s="56"/>
      <c r="J536" s="103"/>
      <c r="K536" s="103"/>
      <c r="L536" s="103"/>
      <c r="M536" s="103"/>
    </row>
    <row r="537" spans="2:13" ht="15" hidden="1" customHeight="1" x14ac:dyDescent="0.25">
      <c r="B537" s="12"/>
      <c r="C537" s="95"/>
      <c r="D537" s="95"/>
      <c r="E537" s="95"/>
      <c r="F537" s="103"/>
      <c r="G537" s="11"/>
      <c r="I537" s="56"/>
      <c r="J537" s="103"/>
      <c r="K537" s="103"/>
      <c r="L537" s="103"/>
      <c r="M537" s="103"/>
    </row>
    <row r="538" spans="2:13" ht="15" hidden="1" customHeight="1" x14ac:dyDescent="0.25">
      <c r="B538" s="12"/>
      <c r="C538" s="95"/>
      <c r="D538" s="95"/>
      <c r="E538" s="95"/>
      <c r="F538" s="103"/>
      <c r="G538" s="11"/>
      <c r="I538" s="56"/>
      <c r="J538" s="103"/>
      <c r="K538" s="103"/>
      <c r="L538" s="103"/>
      <c r="M538" s="103"/>
    </row>
    <row r="539" spans="2:13" ht="15" hidden="1" customHeight="1" x14ac:dyDescent="0.25">
      <c r="B539" s="12"/>
      <c r="C539" s="95"/>
      <c r="D539" s="95"/>
      <c r="E539" s="95"/>
      <c r="F539" s="103"/>
      <c r="G539" s="11"/>
      <c r="I539" s="56"/>
      <c r="J539" s="103"/>
      <c r="K539" s="103"/>
      <c r="L539" s="103"/>
      <c r="M539" s="103"/>
    </row>
    <row r="540" spans="2:13" ht="15" hidden="1" customHeight="1" x14ac:dyDescent="0.25">
      <c r="B540" s="12"/>
      <c r="C540" s="95"/>
      <c r="D540" s="95"/>
      <c r="E540" s="95"/>
      <c r="F540" s="103"/>
      <c r="G540" s="11"/>
      <c r="I540" s="56"/>
      <c r="J540" s="103"/>
      <c r="K540" s="103"/>
      <c r="L540" s="103"/>
      <c r="M540" s="103"/>
    </row>
    <row r="541" spans="2:13" collapsed="1" x14ac:dyDescent="0.25">
      <c r="B541" s="12"/>
      <c r="C541" s="95"/>
      <c r="D541" s="95"/>
      <c r="E541" s="95"/>
      <c r="F541" s="103"/>
      <c r="G541" s="11"/>
      <c r="I541" s="56"/>
      <c r="J541" s="103"/>
      <c r="K541" s="103"/>
      <c r="L541" s="103"/>
      <c r="M541" s="103"/>
    </row>
    <row r="542" spans="2:13" ht="15" hidden="1" customHeight="1" x14ac:dyDescent="0.25">
      <c r="B542" s="12"/>
      <c r="C542" s="95"/>
      <c r="D542" s="95"/>
      <c r="E542" s="95"/>
      <c r="F542" s="103"/>
      <c r="G542" s="11"/>
      <c r="I542" s="56"/>
      <c r="J542" s="103"/>
      <c r="K542" s="103"/>
      <c r="L542" s="103"/>
      <c r="M542" s="103"/>
    </row>
    <row r="543" spans="2:13" ht="15" hidden="1" customHeight="1" x14ac:dyDescent="0.25">
      <c r="B543" s="12"/>
      <c r="C543" s="95"/>
      <c r="D543" s="95"/>
      <c r="E543" s="95"/>
      <c r="F543" s="103"/>
      <c r="G543" s="11"/>
      <c r="I543" s="56"/>
      <c r="J543" s="103"/>
      <c r="K543" s="103"/>
      <c r="L543" s="103"/>
      <c r="M543" s="103"/>
    </row>
    <row r="544" spans="2:13" ht="15" hidden="1" customHeight="1" x14ac:dyDescent="0.25">
      <c r="B544" s="12"/>
      <c r="C544" s="95"/>
      <c r="D544" s="95"/>
      <c r="E544" s="95"/>
      <c r="F544" s="103"/>
      <c r="G544" s="11"/>
      <c r="I544" s="56"/>
      <c r="J544" s="103"/>
      <c r="K544" s="103"/>
      <c r="L544" s="103"/>
      <c r="M544" s="103"/>
    </row>
    <row r="545" spans="2:13" ht="15" hidden="1" customHeight="1" x14ac:dyDescent="0.25">
      <c r="B545" s="12"/>
      <c r="C545" s="95"/>
      <c r="D545" s="95"/>
      <c r="E545" s="95"/>
      <c r="F545" s="103"/>
      <c r="G545" s="11"/>
      <c r="I545" s="56"/>
      <c r="J545" s="103"/>
      <c r="K545" s="103"/>
      <c r="L545" s="103"/>
      <c r="M545" s="103"/>
    </row>
    <row r="546" spans="2:13" ht="15" hidden="1" customHeight="1" x14ac:dyDescent="0.25">
      <c r="B546" s="12"/>
      <c r="C546" s="95"/>
      <c r="D546" s="95"/>
      <c r="E546" s="95"/>
      <c r="F546" s="103"/>
      <c r="G546" s="11"/>
      <c r="I546" s="56"/>
      <c r="J546" s="103"/>
      <c r="K546" s="103"/>
      <c r="L546" s="103"/>
      <c r="M546" s="103"/>
    </row>
    <row r="547" spans="2:13" ht="15" hidden="1" customHeight="1" x14ac:dyDescent="0.25">
      <c r="B547" s="12"/>
      <c r="C547" s="95"/>
      <c r="D547" s="95"/>
      <c r="E547" s="95"/>
      <c r="F547" s="103"/>
      <c r="G547" s="11"/>
      <c r="I547" s="56"/>
      <c r="J547" s="103"/>
      <c r="K547" s="103"/>
      <c r="L547" s="103"/>
      <c r="M547" s="103"/>
    </row>
    <row r="548" spans="2:13" collapsed="1" x14ac:dyDescent="0.25">
      <c r="B548" s="12"/>
      <c r="C548" s="95"/>
      <c r="D548" s="95"/>
      <c r="E548" s="95"/>
      <c r="F548" s="103"/>
      <c r="G548" s="11"/>
      <c r="I548" s="56"/>
      <c r="J548" s="103"/>
      <c r="K548" s="103"/>
      <c r="L548" s="103"/>
      <c r="M548" s="103"/>
    </row>
    <row r="549" spans="2:13" ht="15" hidden="1" customHeight="1" x14ac:dyDescent="0.25">
      <c r="B549" s="12"/>
      <c r="C549" s="95"/>
      <c r="D549" s="95"/>
      <c r="E549" s="95"/>
      <c r="F549" s="103"/>
      <c r="G549" s="11"/>
      <c r="I549" s="56"/>
      <c r="J549" s="103"/>
      <c r="K549" s="103"/>
      <c r="L549" s="103"/>
      <c r="M549" s="103"/>
    </row>
    <row r="550" spans="2:13" ht="15" hidden="1" customHeight="1" x14ac:dyDescent="0.25">
      <c r="B550" s="12"/>
      <c r="C550" s="95"/>
      <c r="D550" s="95"/>
      <c r="E550" s="95"/>
      <c r="F550" s="103"/>
      <c r="G550" s="11"/>
      <c r="I550" s="56"/>
      <c r="J550" s="103"/>
      <c r="K550" s="103"/>
      <c r="L550" s="103"/>
      <c r="M550" s="103"/>
    </row>
    <row r="551" spans="2:13" ht="15" hidden="1" customHeight="1" x14ac:dyDescent="0.25">
      <c r="B551" s="12"/>
      <c r="C551" s="95"/>
      <c r="D551" s="95"/>
      <c r="E551" s="95"/>
      <c r="F551" s="103"/>
      <c r="G551" s="11"/>
      <c r="I551" s="56"/>
      <c r="J551" s="103"/>
      <c r="K551" s="103"/>
      <c r="L551" s="103"/>
      <c r="M551" s="103"/>
    </row>
    <row r="552" spans="2:13" ht="15" hidden="1" customHeight="1" x14ac:dyDescent="0.25">
      <c r="B552" s="12"/>
      <c r="C552" s="95"/>
      <c r="D552" s="95"/>
      <c r="E552" s="95"/>
      <c r="F552" s="103"/>
      <c r="G552" s="11"/>
      <c r="I552" s="56"/>
      <c r="J552" s="103"/>
      <c r="K552" s="103"/>
      <c r="L552" s="103"/>
      <c r="M552" s="103"/>
    </row>
    <row r="553" spans="2:13" ht="15" hidden="1" customHeight="1" x14ac:dyDescent="0.25">
      <c r="B553" s="12"/>
      <c r="C553" s="95"/>
      <c r="D553" s="95"/>
      <c r="E553" s="95"/>
      <c r="F553" s="103"/>
      <c r="G553" s="11"/>
      <c r="I553" s="56"/>
      <c r="J553" s="103"/>
      <c r="K553" s="103"/>
      <c r="L553" s="103"/>
      <c r="M553" s="103"/>
    </row>
    <row r="554" spans="2:13" collapsed="1" x14ac:dyDescent="0.25">
      <c r="B554" s="12"/>
      <c r="C554" s="95"/>
      <c r="D554" s="95"/>
      <c r="E554" s="95"/>
      <c r="F554" s="103"/>
      <c r="G554" s="11"/>
      <c r="I554" s="56"/>
      <c r="J554" s="103"/>
      <c r="K554" s="103"/>
      <c r="L554" s="103"/>
      <c r="M554" s="103"/>
    </row>
    <row r="555" spans="2:13" x14ac:dyDescent="0.25">
      <c r="B555" s="12"/>
      <c r="C555" s="95"/>
      <c r="D555" s="95"/>
      <c r="E555" s="95"/>
      <c r="F555" s="103"/>
      <c r="G555" s="11"/>
      <c r="I555" s="56"/>
      <c r="J555" s="103"/>
      <c r="K555" s="103"/>
      <c r="L555" s="103"/>
      <c r="M555" s="103"/>
    </row>
    <row r="556" spans="2:13" x14ac:dyDescent="0.25">
      <c r="B556" s="12"/>
      <c r="C556" s="95"/>
      <c r="D556" s="95"/>
      <c r="E556" s="95"/>
      <c r="F556" s="103"/>
      <c r="G556" s="11"/>
      <c r="I556" s="56"/>
      <c r="J556" s="103"/>
      <c r="K556" s="103"/>
      <c r="L556" s="103"/>
      <c r="M556" s="103"/>
    </row>
    <row r="557" spans="2:13" x14ac:dyDescent="0.25">
      <c r="B557" s="12"/>
      <c r="C557" s="95"/>
      <c r="D557" s="95"/>
      <c r="E557" s="95"/>
      <c r="F557" s="103"/>
      <c r="G557" s="11"/>
      <c r="I557" s="56"/>
      <c r="J557" s="103"/>
      <c r="K557" s="103"/>
      <c r="L557" s="103"/>
      <c r="M557" s="103"/>
    </row>
    <row r="558" spans="2:13" x14ac:dyDescent="0.25">
      <c r="B558" s="12"/>
      <c r="C558" s="95"/>
      <c r="D558" s="95"/>
      <c r="E558" s="95"/>
      <c r="F558" s="103"/>
      <c r="G558" s="11"/>
      <c r="I558" s="56"/>
      <c r="J558" s="103"/>
      <c r="K558" s="103"/>
      <c r="L558" s="103"/>
      <c r="M558" s="103"/>
    </row>
    <row r="559" spans="2:13" x14ac:dyDescent="0.25">
      <c r="B559" s="12"/>
      <c r="C559" s="95"/>
      <c r="D559" s="95"/>
      <c r="E559" s="95"/>
      <c r="F559" s="103"/>
      <c r="G559" s="11"/>
      <c r="I559" s="56"/>
      <c r="J559" s="103"/>
      <c r="K559" s="103"/>
      <c r="L559" s="103"/>
      <c r="M559" s="103"/>
    </row>
    <row r="560" spans="2:13" x14ac:dyDescent="0.25">
      <c r="B560" s="12"/>
      <c r="C560" s="95"/>
      <c r="D560" s="95"/>
      <c r="E560" s="95"/>
      <c r="F560" s="103"/>
      <c r="G560" s="11"/>
      <c r="I560" s="56"/>
      <c r="J560" s="103"/>
      <c r="K560" s="103"/>
      <c r="L560" s="103"/>
      <c r="M560" s="103"/>
    </row>
    <row r="561" spans="2:13" x14ac:dyDescent="0.25">
      <c r="B561" s="12"/>
      <c r="C561" s="95"/>
      <c r="D561" s="95"/>
      <c r="E561" s="95"/>
      <c r="F561" s="103"/>
      <c r="G561" s="11"/>
      <c r="I561" s="56"/>
      <c r="J561" s="103"/>
      <c r="K561" s="103"/>
      <c r="L561" s="103"/>
      <c r="M561" s="103"/>
    </row>
    <row r="562" spans="2:13" x14ac:dyDescent="0.25">
      <c r="B562" s="12"/>
      <c r="C562" s="95"/>
      <c r="D562" s="95"/>
      <c r="E562" s="95"/>
      <c r="F562" s="103"/>
      <c r="G562" s="11"/>
      <c r="I562" s="56"/>
      <c r="J562" s="103"/>
      <c r="K562" s="103"/>
      <c r="L562" s="103"/>
      <c r="M562" s="103"/>
    </row>
    <row r="563" spans="2:13" x14ac:dyDescent="0.25">
      <c r="B563" s="12"/>
      <c r="C563" s="95"/>
      <c r="D563" s="95"/>
      <c r="E563" s="95"/>
      <c r="F563" s="103"/>
      <c r="G563" s="11"/>
      <c r="I563" s="56"/>
      <c r="J563" s="103"/>
      <c r="K563" s="103"/>
      <c r="L563" s="103"/>
      <c r="M563" s="103"/>
    </row>
    <row r="564" spans="2:13" x14ac:dyDescent="0.25">
      <c r="B564" s="12"/>
      <c r="C564" s="95"/>
      <c r="D564" s="95"/>
      <c r="E564" s="95"/>
      <c r="F564" s="103"/>
      <c r="G564" s="11"/>
      <c r="I564" s="56"/>
      <c r="J564" s="103"/>
      <c r="K564" s="103"/>
      <c r="L564" s="103"/>
      <c r="M564" s="103"/>
    </row>
    <row r="565" spans="2:13" x14ac:dyDescent="0.25">
      <c r="B565" s="12"/>
      <c r="C565" s="95"/>
      <c r="D565" s="95"/>
      <c r="E565" s="95"/>
      <c r="F565" s="103"/>
      <c r="G565" s="11"/>
      <c r="I565" s="56"/>
      <c r="J565" s="103"/>
      <c r="K565" s="103"/>
      <c r="L565" s="103"/>
      <c r="M565" s="103"/>
    </row>
    <row r="566" spans="2:13" x14ac:dyDescent="0.25">
      <c r="B566" s="12"/>
      <c r="C566" s="95"/>
      <c r="D566" s="95"/>
      <c r="E566" s="95"/>
      <c r="F566" s="103"/>
      <c r="G566" s="11"/>
      <c r="I566" s="56"/>
      <c r="J566" s="103"/>
      <c r="K566" s="103"/>
      <c r="L566" s="103"/>
      <c r="M566" s="103"/>
    </row>
    <row r="567" spans="2:13" x14ac:dyDescent="0.25">
      <c r="B567" s="12"/>
      <c r="C567" s="95"/>
      <c r="D567" s="95"/>
      <c r="E567" s="95"/>
      <c r="F567" s="103"/>
      <c r="G567" s="11"/>
      <c r="I567" s="56"/>
      <c r="J567" s="103"/>
      <c r="K567" s="103"/>
      <c r="L567" s="103"/>
      <c r="M567" s="103"/>
    </row>
    <row r="568" spans="2:13" x14ac:dyDescent="0.25">
      <c r="B568" s="12"/>
      <c r="C568" s="95"/>
      <c r="D568" s="95"/>
      <c r="E568" s="95"/>
      <c r="F568" s="103"/>
      <c r="G568" s="11"/>
      <c r="I568" s="56"/>
      <c r="J568" s="103"/>
      <c r="K568" s="103"/>
      <c r="L568" s="103"/>
      <c r="M568" s="103"/>
    </row>
    <row r="569" spans="2:13" x14ac:dyDescent="0.25">
      <c r="B569" s="12"/>
      <c r="C569" s="95"/>
      <c r="D569" s="95"/>
      <c r="E569" s="95"/>
      <c r="F569" s="103"/>
      <c r="G569" s="11"/>
      <c r="I569" s="56"/>
      <c r="J569" s="103"/>
      <c r="K569" s="103"/>
      <c r="L569" s="103"/>
      <c r="M569" s="103"/>
    </row>
    <row r="570" spans="2:13" x14ac:dyDescent="0.25">
      <c r="B570" s="12"/>
      <c r="C570" s="95"/>
      <c r="D570" s="95"/>
      <c r="E570" s="95"/>
      <c r="F570" s="103"/>
      <c r="G570" s="11"/>
      <c r="I570" s="56"/>
      <c r="J570" s="103"/>
      <c r="K570" s="103"/>
      <c r="L570" s="103"/>
      <c r="M570" s="103"/>
    </row>
    <row r="571" spans="2:13" x14ac:dyDescent="0.25">
      <c r="B571" s="12"/>
      <c r="C571" s="95"/>
      <c r="D571" s="95"/>
      <c r="E571" s="95"/>
      <c r="F571" s="103"/>
      <c r="G571" s="11"/>
      <c r="I571" s="56"/>
      <c r="J571" s="103"/>
      <c r="K571" s="103"/>
      <c r="L571" s="103"/>
      <c r="M571" s="103"/>
    </row>
    <row r="572" spans="2:13" x14ac:dyDescent="0.25">
      <c r="B572" s="12"/>
      <c r="C572" s="95"/>
      <c r="D572" s="95"/>
      <c r="E572" s="95"/>
      <c r="F572" s="103"/>
      <c r="G572" s="11"/>
      <c r="I572" s="56"/>
      <c r="J572" s="103"/>
      <c r="K572" s="103"/>
      <c r="L572" s="103"/>
      <c r="M572" s="103"/>
    </row>
    <row r="573" spans="2:13" x14ac:dyDescent="0.25">
      <c r="B573" s="12"/>
      <c r="C573" s="95"/>
      <c r="D573" s="95"/>
      <c r="E573" s="95"/>
      <c r="F573" s="103"/>
      <c r="G573" s="11"/>
      <c r="I573" s="56"/>
      <c r="J573" s="103"/>
      <c r="K573" s="103"/>
      <c r="L573" s="103"/>
      <c r="M573" s="103"/>
    </row>
    <row r="574" spans="2:13" x14ac:dyDescent="0.25">
      <c r="B574" s="12"/>
      <c r="C574" s="95"/>
      <c r="D574" s="95"/>
      <c r="E574" s="95"/>
      <c r="F574" s="103"/>
      <c r="G574" s="11"/>
      <c r="I574" s="56"/>
      <c r="J574" s="103"/>
      <c r="K574" s="103"/>
      <c r="L574" s="103"/>
      <c r="M574" s="103"/>
    </row>
    <row r="575" spans="2:13" x14ac:dyDescent="0.25">
      <c r="B575" s="12"/>
      <c r="C575" s="95"/>
      <c r="D575" s="95"/>
      <c r="E575" s="95"/>
      <c r="F575" s="103"/>
      <c r="G575" s="11"/>
      <c r="J575" s="103"/>
      <c r="K575" s="103"/>
      <c r="L575" s="103"/>
      <c r="M575" s="103"/>
    </row>
    <row r="576" spans="2:13" x14ac:dyDescent="0.25">
      <c r="B576" s="12"/>
      <c r="C576" s="95"/>
      <c r="D576" s="95"/>
      <c r="E576" s="95"/>
      <c r="F576" s="103"/>
      <c r="G576" s="11"/>
      <c r="J576" s="103"/>
      <c r="K576" s="103"/>
      <c r="L576" s="103"/>
      <c r="M576" s="103"/>
    </row>
    <row r="577" spans="2:13" x14ac:dyDescent="0.25">
      <c r="B577" s="12"/>
      <c r="C577" s="95"/>
      <c r="D577" s="95"/>
      <c r="E577" s="95"/>
      <c r="F577" s="103"/>
      <c r="G577" s="11"/>
      <c r="J577" s="103"/>
      <c r="K577" s="103"/>
      <c r="L577" s="103"/>
      <c r="M577" s="103"/>
    </row>
    <row r="578" spans="2:13" x14ac:dyDescent="0.25">
      <c r="B578" s="12"/>
      <c r="C578" s="95"/>
      <c r="D578" s="95"/>
      <c r="E578" s="95"/>
      <c r="F578" s="103"/>
      <c r="G578" s="11"/>
      <c r="J578" s="103"/>
      <c r="K578" s="103"/>
      <c r="L578" s="103"/>
      <c r="M578" s="103"/>
    </row>
    <row r="579" spans="2:13" x14ac:dyDescent="0.25">
      <c r="B579" s="12"/>
      <c r="C579" s="95"/>
      <c r="D579" s="95"/>
      <c r="E579" s="95"/>
      <c r="F579" s="103"/>
      <c r="G579" s="11"/>
      <c r="J579" s="103"/>
      <c r="K579" s="103"/>
      <c r="L579" s="103"/>
      <c r="M579" s="103"/>
    </row>
    <row r="580" spans="2:13" x14ac:dyDescent="0.25">
      <c r="B580" s="12"/>
      <c r="C580" s="95"/>
      <c r="D580" s="95"/>
      <c r="E580" s="95"/>
      <c r="F580" s="103"/>
      <c r="G580" s="11"/>
      <c r="J580" s="103"/>
      <c r="K580" s="103"/>
      <c r="L580" s="103"/>
      <c r="M580" s="103"/>
    </row>
    <row r="581" spans="2:13" x14ac:dyDescent="0.25">
      <c r="B581" s="12"/>
      <c r="C581" s="95"/>
      <c r="D581" s="95"/>
      <c r="E581" s="95"/>
      <c r="F581" s="103"/>
      <c r="G581" s="11"/>
      <c r="J581" s="103"/>
      <c r="K581" s="103"/>
      <c r="L581" s="103"/>
      <c r="M581" s="103"/>
    </row>
    <row r="582" spans="2:13" x14ac:dyDescent="0.25">
      <c r="B582" s="12"/>
      <c r="C582" s="95"/>
      <c r="D582" s="95"/>
      <c r="E582" s="95"/>
      <c r="F582" s="103"/>
      <c r="G582" s="11"/>
      <c r="J582" s="103"/>
      <c r="K582" s="103"/>
      <c r="L582" s="103"/>
      <c r="M582" s="103"/>
    </row>
    <row r="583" spans="2:13" x14ac:dyDescent="0.25">
      <c r="B583" s="12"/>
      <c r="C583" s="95"/>
      <c r="D583" s="95"/>
      <c r="E583" s="95"/>
      <c r="F583" s="103"/>
      <c r="G583" s="11"/>
      <c r="J583" s="103"/>
      <c r="K583" s="103"/>
      <c r="L583" s="103"/>
      <c r="M583" s="103"/>
    </row>
    <row r="584" spans="2:13" x14ac:dyDescent="0.25">
      <c r="B584" s="12"/>
      <c r="C584" s="95"/>
      <c r="D584" s="95"/>
      <c r="E584" s="95"/>
      <c r="F584" s="103"/>
      <c r="G584" s="11"/>
      <c r="J584" s="103"/>
      <c r="K584" s="103"/>
      <c r="L584" s="103"/>
      <c r="M584" s="103"/>
    </row>
    <row r="585" spans="2:13" x14ac:dyDescent="0.25">
      <c r="B585" s="12"/>
      <c r="C585" s="95"/>
      <c r="D585" s="95"/>
      <c r="E585" s="95"/>
      <c r="F585" s="103"/>
      <c r="G585" s="11"/>
      <c r="J585" s="103"/>
      <c r="K585" s="103"/>
      <c r="L585" s="103"/>
      <c r="M585" s="103"/>
    </row>
    <row r="586" spans="2:13" x14ac:dyDescent="0.25">
      <c r="B586" s="12"/>
      <c r="C586" s="95"/>
      <c r="D586" s="95"/>
      <c r="E586" s="95"/>
      <c r="F586" s="103"/>
      <c r="G586" s="11"/>
      <c r="J586" s="103"/>
      <c r="K586" s="103"/>
      <c r="L586" s="103"/>
      <c r="M586" s="103"/>
    </row>
    <row r="587" spans="2:13" x14ac:dyDescent="0.25">
      <c r="B587" s="12"/>
      <c r="C587" s="95"/>
      <c r="D587" s="95"/>
      <c r="E587" s="95"/>
      <c r="F587" s="103"/>
      <c r="G587" s="11"/>
      <c r="J587" s="103"/>
      <c r="K587" s="103"/>
      <c r="L587" s="103"/>
      <c r="M587" s="103"/>
    </row>
    <row r="588" spans="2:13" x14ac:dyDescent="0.25">
      <c r="B588" s="12"/>
      <c r="C588" s="95"/>
      <c r="D588" s="95"/>
      <c r="E588" s="95"/>
      <c r="F588" s="103"/>
      <c r="G588" s="11"/>
      <c r="J588" s="103"/>
      <c r="K588" s="103"/>
      <c r="L588" s="103"/>
      <c r="M588" s="103"/>
    </row>
    <row r="589" spans="2:13" x14ac:dyDescent="0.25">
      <c r="B589" s="12"/>
      <c r="C589" s="95"/>
      <c r="D589" s="95"/>
      <c r="E589" s="95"/>
      <c r="F589" s="103"/>
      <c r="G589" s="11"/>
      <c r="J589" s="103"/>
      <c r="K589" s="103"/>
      <c r="L589" s="103"/>
      <c r="M589" s="103"/>
    </row>
    <row r="590" spans="2:13" x14ac:dyDescent="0.25">
      <c r="B590" s="12"/>
      <c r="C590" s="95"/>
      <c r="D590" s="95"/>
      <c r="E590" s="95"/>
      <c r="F590" s="103"/>
      <c r="G590" s="11"/>
      <c r="J590" s="103"/>
      <c r="K590" s="103"/>
      <c r="L590" s="103"/>
      <c r="M590" s="103"/>
    </row>
    <row r="591" spans="2:13" x14ac:dyDescent="0.25">
      <c r="B591" s="12"/>
      <c r="C591" s="95"/>
      <c r="D591" s="95"/>
      <c r="E591" s="95"/>
      <c r="F591" s="103"/>
      <c r="G591" s="11"/>
      <c r="J591" s="103"/>
      <c r="K591" s="103"/>
      <c r="L591" s="103"/>
      <c r="M591" s="103"/>
    </row>
    <row r="592" spans="2:13" x14ac:dyDescent="0.25">
      <c r="B592" s="12"/>
      <c r="C592" s="95"/>
      <c r="D592" s="95"/>
      <c r="E592" s="95"/>
      <c r="F592" s="103"/>
      <c r="G592" s="11"/>
      <c r="J592" s="103"/>
      <c r="K592" s="103"/>
      <c r="L592" s="103"/>
      <c r="M592" s="103"/>
    </row>
    <row r="593" spans="2:13" x14ac:dyDescent="0.25">
      <c r="B593" s="12"/>
      <c r="C593" s="95"/>
      <c r="D593" s="95"/>
      <c r="E593" s="95"/>
      <c r="F593" s="103"/>
      <c r="G593" s="11"/>
      <c r="J593" s="103"/>
      <c r="K593" s="103"/>
      <c r="L593" s="103"/>
      <c r="M593" s="103"/>
    </row>
    <row r="594" spans="2:13" x14ac:dyDescent="0.25">
      <c r="B594" s="12"/>
      <c r="C594" s="95"/>
      <c r="D594" s="95"/>
      <c r="E594" s="95"/>
      <c r="F594" s="103"/>
      <c r="G594" s="11"/>
      <c r="J594" s="103"/>
      <c r="K594" s="103"/>
      <c r="L594" s="103"/>
      <c r="M594" s="103"/>
    </row>
    <row r="595" spans="2:13" x14ac:dyDescent="0.25">
      <c r="B595" s="12"/>
      <c r="C595" s="95"/>
      <c r="D595" s="95"/>
      <c r="E595" s="95"/>
      <c r="F595" s="103"/>
      <c r="G595" s="11"/>
      <c r="J595" s="103"/>
      <c r="K595" s="103"/>
      <c r="L595" s="103"/>
      <c r="M595" s="103"/>
    </row>
    <row r="596" spans="2:13" x14ac:dyDescent="0.25">
      <c r="B596" s="12"/>
      <c r="C596" s="95"/>
      <c r="D596" s="95"/>
      <c r="E596" s="95"/>
      <c r="F596" s="103"/>
      <c r="G596" s="11"/>
      <c r="J596" s="103"/>
      <c r="K596" s="103"/>
      <c r="L596" s="103"/>
      <c r="M596" s="103"/>
    </row>
    <row r="597" spans="2:13" x14ac:dyDescent="0.25">
      <c r="B597" s="12"/>
      <c r="C597" s="95"/>
      <c r="D597" s="95"/>
      <c r="E597" s="95"/>
      <c r="F597" s="103"/>
      <c r="G597" s="11"/>
      <c r="J597" s="103"/>
      <c r="K597" s="103"/>
      <c r="L597" s="103"/>
      <c r="M597" s="103"/>
    </row>
    <row r="598" spans="2:13" x14ac:dyDescent="0.25">
      <c r="B598" s="12"/>
      <c r="C598" s="95"/>
      <c r="D598" s="95"/>
      <c r="E598" s="95"/>
      <c r="F598" s="103"/>
      <c r="G598" s="11"/>
      <c r="J598" s="103"/>
      <c r="K598" s="103"/>
      <c r="L598" s="103"/>
      <c r="M598" s="103"/>
    </row>
    <row r="599" spans="2:13" x14ac:dyDescent="0.25">
      <c r="B599" s="12"/>
      <c r="C599" s="95"/>
      <c r="D599" s="95"/>
      <c r="E599" s="95"/>
      <c r="F599" s="103"/>
      <c r="G599" s="11"/>
      <c r="J599" s="103"/>
      <c r="K599" s="103"/>
      <c r="L599" s="103"/>
      <c r="M599" s="103"/>
    </row>
    <row r="600" spans="2:13" x14ac:dyDescent="0.25">
      <c r="B600" s="12"/>
      <c r="C600" s="95"/>
      <c r="D600" s="95"/>
      <c r="E600" s="95"/>
      <c r="F600" s="103"/>
      <c r="G600" s="11"/>
      <c r="J600" s="103"/>
      <c r="K600" s="103"/>
      <c r="L600" s="103"/>
      <c r="M600" s="103"/>
    </row>
    <row r="601" spans="2:13" x14ac:dyDescent="0.25">
      <c r="B601" s="12"/>
      <c r="C601" s="95"/>
      <c r="D601" s="95"/>
      <c r="E601" s="95"/>
      <c r="F601" s="103"/>
      <c r="G601" s="11"/>
      <c r="J601" s="103"/>
      <c r="K601" s="103"/>
      <c r="L601" s="103"/>
      <c r="M601" s="103"/>
    </row>
    <row r="602" spans="2:13" x14ac:dyDescent="0.25">
      <c r="B602" s="12"/>
      <c r="C602" s="95"/>
      <c r="D602" s="95"/>
      <c r="E602" s="95"/>
      <c r="F602" s="103"/>
      <c r="G602" s="11"/>
      <c r="J602" s="103"/>
      <c r="K602" s="103"/>
      <c r="L602" s="103"/>
      <c r="M602" s="103"/>
    </row>
    <row r="603" spans="2:13" x14ac:dyDescent="0.25">
      <c r="B603" s="12"/>
      <c r="C603" s="95"/>
      <c r="D603" s="95"/>
      <c r="E603" s="95"/>
      <c r="F603" s="103"/>
      <c r="G603" s="11"/>
      <c r="J603" s="103"/>
      <c r="K603" s="103"/>
      <c r="L603" s="103"/>
      <c r="M603" s="103"/>
    </row>
    <row r="604" spans="2:13" x14ac:dyDescent="0.25">
      <c r="B604" s="12"/>
      <c r="C604" s="95"/>
      <c r="D604" s="95"/>
      <c r="E604" s="95"/>
      <c r="F604" s="103"/>
      <c r="G604" s="11"/>
      <c r="J604" s="103"/>
      <c r="K604" s="103"/>
      <c r="L604" s="103"/>
      <c r="M604" s="103"/>
    </row>
    <row r="605" spans="2:13" x14ac:dyDescent="0.25">
      <c r="B605" s="12"/>
      <c r="C605" s="95"/>
      <c r="D605" s="95"/>
      <c r="E605" s="95"/>
      <c r="F605" s="103"/>
      <c r="G605" s="11"/>
      <c r="J605" s="103"/>
      <c r="K605" s="103"/>
      <c r="L605" s="103"/>
      <c r="M605" s="103"/>
    </row>
    <row r="606" spans="2:13" x14ac:dyDescent="0.25">
      <c r="B606" s="12"/>
      <c r="C606" s="95"/>
      <c r="D606" s="95"/>
      <c r="E606" s="95"/>
      <c r="F606" s="103"/>
      <c r="G606" s="11"/>
      <c r="J606" s="103"/>
      <c r="K606" s="103"/>
      <c r="L606" s="103"/>
      <c r="M606" s="103"/>
    </row>
    <row r="607" spans="2:13" x14ac:dyDescent="0.25">
      <c r="B607" s="12"/>
      <c r="C607" s="95"/>
      <c r="D607" s="95"/>
      <c r="E607" s="95"/>
      <c r="F607" s="103"/>
      <c r="G607" s="11"/>
      <c r="J607" s="103"/>
      <c r="K607" s="103"/>
      <c r="L607" s="103"/>
      <c r="M607" s="103"/>
    </row>
    <row r="608" spans="2:13" x14ac:dyDescent="0.25">
      <c r="B608" s="12"/>
      <c r="C608" s="95"/>
      <c r="D608" s="95"/>
      <c r="E608" s="95"/>
      <c r="F608" s="103"/>
      <c r="G608" s="11"/>
      <c r="J608" s="103"/>
      <c r="K608" s="103"/>
      <c r="L608" s="103"/>
      <c r="M608" s="103"/>
    </row>
    <row r="609" spans="2:13" x14ac:dyDescent="0.25">
      <c r="B609" s="12"/>
      <c r="C609" s="95"/>
      <c r="D609" s="95"/>
      <c r="E609" s="95"/>
      <c r="F609" s="103"/>
      <c r="G609" s="11"/>
      <c r="J609" s="103"/>
      <c r="K609" s="103"/>
      <c r="L609" s="103"/>
      <c r="M609" s="103"/>
    </row>
    <row r="610" spans="2:13" x14ac:dyDescent="0.25">
      <c r="B610" s="12"/>
      <c r="C610" s="95"/>
      <c r="D610" s="95"/>
      <c r="E610" s="95"/>
      <c r="F610" s="103"/>
      <c r="G610" s="11"/>
      <c r="J610" s="103"/>
      <c r="K610" s="103"/>
      <c r="L610" s="103"/>
      <c r="M610" s="103"/>
    </row>
    <row r="611" spans="2:13" x14ac:dyDescent="0.25">
      <c r="B611" s="12"/>
      <c r="C611" s="95"/>
      <c r="D611" s="95"/>
      <c r="E611" s="95"/>
      <c r="F611" s="103"/>
      <c r="G611" s="11"/>
      <c r="J611" s="103"/>
      <c r="K611" s="103"/>
      <c r="L611" s="103"/>
      <c r="M611" s="103"/>
    </row>
    <row r="612" spans="2:13" x14ac:dyDescent="0.25">
      <c r="B612" s="12"/>
      <c r="C612" s="95"/>
      <c r="D612" s="95"/>
      <c r="E612" s="95"/>
      <c r="F612" s="103"/>
      <c r="G612" s="11"/>
      <c r="J612" s="103"/>
      <c r="K612" s="103"/>
      <c r="L612" s="103"/>
      <c r="M612" s="103"/>
    </row>
    <row r="613" spans="2:13" x14ac:dyDescent="0.25">
      <c r="B613" s="12"/>
      <c r="C613" s="95"/>
      <c r="D613" s="95"/>
      <c r="E613" s="95"/>
      <c r="F613" s="103"/>
      <c r="G613" s="11"/>
      <c r="J613" s="103"/>
      <c r="K613" s="103"/>
      <c r="L613" s="103"/>
      <c r="M613" s="103"/>
    </row>
    <row r="614" spans="2:13" x14ac:dyDescent="0.25">
      <c r="B614" s="12"/>
      <c r="C614" s="95"/>
      <c r="D614" s="95"/>
      <c r="E614" s="95"/>
      <c r="F614" s="103"/>
      <c r="G614" s="11"/>
      <c r="J614" s="103"/>
      <c r="K614" s="103"/>
      <c r="L614" s="103"/>
      <c r="M614" s="103"/>
    </row>
    <row r="615" spans="2:13" x14ac:dyDescent="0.25">
      <c r="B615" s="12"/>
      <c r="C615" s="95"/>
      <c r="D615" s="95"/>
      <c r="E615" s="95"/>
      <c r="F615" s="103"/>
      <c r="G615" s="11"/>
      <c r="J615" s="103"/>
      <c r="K615" s="103"/>
      <c r="L615" s="103"/>
      <c r="M615" s="103"/>
    </row>
    <row r="616" spans="2:13" x14ac:dyDescent="0.25">
      <c r="B616" s="12"/>
      <c r="C616" s="95"/>
      <c r="D616" s="95"/>
      <c r="E616" s="95"/>
      <c r="F616" s="103"/>
      <c r="G616" s="11"/>
      <c r="J616" s="103"/>
      <c r="K616" s="103"/>
      <c r="L616" s="103"/>
      <c r="M616" s="103"/>
    </row>
    <row r="617" spans="2:13" x14ac:dyDescent="0.25">
      <c r="B617" s="12"/>
      <c r="C617" s="95"/>
      <c r="D617" s="95"/>
      <c r="E617" s="95"/>
      <c r="F617" s="103"/>
      <c r="G617" s="11"/>
      <c r="J617" s="103"/>
      <c r="K617" s="103"/>
      <c r="L617" s="103"/>
      <c r="M617" s="103"/>
    </row>
    <row r="618" spans="2:13" x14ac:dyDescent="0.25">
      <c r="B618" s="12"/>
      <c r="C618" s="95"/>
      <c r="D618" s="95"/>
      <c r="E618" s="95"/>
      <c r="F618" s="103"/>
      <c r="G618" s="11"/>
      <c r="J618" s="103"/>
      <c r="K618" s="103"/>
      <c r="L618" s="103"/>
      <c r="M618" s="103"/>
    </row>
    <row r="619" spans="2:13" x14ac:dyDescent="0.25">
      <c r="B619" s="12"/>
      <c r="C619" s="95"/>
      <c r="D619" s="95"/>
      <c r="E619" s="95"/>
      <c r="F619" s="103"/>
      <c r="G619" s="11"/>
      <c r="J619" s="103"/>
      <c r="K619" s="103"/>
      <c r="L619" s="103"/>
      <c r="M619" s="103"/>
    </row>
    <row r="620" spans="2:13" x14ac:dyDescent="0.25">
      <c r="B620" s="12"/>
      <c r="C620" s="95"/>
      <c r="D620" s="95"/>
      <c r="E620" s="95"/>
      <c r="F620" s="103"/>
      <c r="G620" s="11"/>
      <c r="J620" s="103"/>
      <c r="K620" s="103"/>
      <c r="L620" s="103"/>
      <c r="M620" s="103"/>
    </row>
    <row r="621" spans="2:13" x14ac:dyDescent="0.25">
      <c r="B621" s="12"/>
      <c r="C621" s="95"/>
      <c r="D621" s="95"/>
      <c r="E621" s="95"/>
      <c r="F621" s="103"/>
      <c r="G621" s="11"/>
      <c r="J621" s="103"/>
      <c r="K621" s="103"/>
      <c r="L621" s="103"/>
      <c r="M621" s="103"/>
    </row>
    <row r="622" spans="2:13" x14ac:dyDescent="0.25">
      <c r="B622" s="12"/>
      <c r="C622" s="95"/>
      <c r="D622" s="95"/>
      <c r="E622" s="95"/>
      <c r="F622" s="103"/>
      <c r="G622" s="11"/>
      <c r="J622" s="103"/>
      <c r="K622" s="103"/>
      <c r="L622" s="103"/>
      <c r="M622" s="103"/>
    </row>
    <row r="623" spans="2:13" x14ac:dyDescent="0.25">
      <c r="B623" s="12"/>
      <c r="C623" s="95"/>
      <c r="D623" s="95"/>
      <c r="E623" s="95"/>
      <c r="F623" s="103"/>
      <c r="G623" s="11"/>
      <c r="J623" s="103"/>
      <c r="K623" s="103"/>
      <c r="L623" s="103"/>
      <c r="M623" s="103"/>
    </row>
    <row r="624" spans="2:13" x14ac:dyDescent="0.25">
      <c r="B624" s="12"/>
      <c r="C624" s="95"/>
      <c r="D624" s="95"/>
      <c r="E624" s="95"/>
      <c r="F624" s="103"/>
      <c r="G624" s="11"/>
      <c r="J624" s="103"/>
      <c r="K624" s="103"/>
      <c r="L624" s="103"/>
      <c r="M624" s="103"/>
    </row>
    <row r="625" spans="2:13" x14ac:dyDescent="0.25">
      <c r="B625" s="12"/>
      <c r="C625" s="95"/>
      <c r="D625" s="95"/>
      <c r="E625" s="95"/>
      <c r="F625" s="103"/>
      <c r="G625" s="11"/>
      <c r="J625" s="103"/>
      <c r="K625" s="103"/>
      <c r="L625" s="103"/>
      <c r="M625" s="103"/>
    </row>
    <row r="626" spans="2:13" x14ac:dyDescent="0.25">
      <c r="B626" s="12"/>
      <c r="C626" s="95"/>
      <c r="D626" s="95"/>
      <c r="E626" s="95"/>
      <c r="F626" s="103"/>
      <c r="G626" s="11"/>
      <c r="J626" s="103"/>
      <c r="K626" s="103"/>
      <c r="L626" s="103"/>
      <c r="M626" s="103"/>
    </row>
    <row r="627" spans="2:13" x14ac:dyDescent="0.25">
      <c r="B627" s="12"/>
      <c r="C627" s="95"/>
      <c r="D627" s="95"/>
      <c r="E627" s="95"/>
      <c r="F627" s="103"/>
      <c r="G627" s="11"/>
      <c r="J627" s="103"/>
      <c r="K627" s="103"/>
      <c r="L627" s="103"/>
      <c r="M627" s="103"/>
    </row>
    <row r="628" spans="2:13" x14ac:dyDescent="0.25">
      <c r="B628" s="12"/>
      <c r="C628" s="95"/>
      <c r="D628" s="95"/>
      <c r="E628" s="95"/>
      <c r="F628" s="103"/>
      <c r="G628" s="11"/>
      <c r="J628" s="103"/>
      <c r="K628" s="103"/>
      <c r="L628" s="103"/>
      <c r="M628" s="103"/>
    </row>
    <row r="629" spans="2:13" x14ac:dyDescent="0.25">
      <c r="B629" s="12"/>
      <c r="C629" s="95"/>
      <c r="D629" s="95"/>
      <c r="E629" s="95"/>
      <c r="F629" s="103"/>
      <c r="G629" s="11"/>
      <c r="J629" s="103"/>
      <c r="K629" s="103"/>
      <c r="L629" s="103"/>
      <c r="M629" s="103"/>
    </row>
    <row r="630" spans="2:13" x14ac:dyDescent="0.25">
      <c r="B630" s="12"/>
      <c r="C630" s="95"/>
      <c r="D630" s="95"/>
      <c r="E630" s="95"/>
      <c r="F630" s="103"/>
      <c r="G630" s="11"/>
      <c r="J630" s="103"/>
      <c r="K630" s="103"/>
      <c r="L630" s="103"/>
      <c r="M630" s="103"/>
    </row>
    <row r="631" spans="2:13" x14ac:dyDescent="0.25">
      <c r="B631" s="12"/>
      <c r="C631" s="95"/>
      <c r="D631" s="95"/>
      <c r="E631" s="95"/>
      <c r="F631" s="103"/>
      <c r="G631" s="11"/>
      <c r="J631" s="103"/>
      <c r="K631" s="103"/>
      <c r="L631" s="103"/>
      <c r="M631" s="103"/>
    </row>
    <row r="632" spans="2:13" x14ac:dyDescent="0.25">
      <c r="B632" s="12"/>
      <c r="C632" s="95"/>
      <c r="D632" s="95"/>
      <c r="E632" s="95"/>
      <c r="F632" s="103"/>
      <c r="G632" s="11"/>
      <c r="J632" s="103"/>
      <c r="K632" s="103"/>
      <c r="L632" s="103"/>
      <c r="M632" s="103"/>
    </row>
    <row r="633" spans="2:13" x14ac:dyDescent="0.25">
      <c r="B633" s="12"/>
      <c r="C633" s="95"/>
      <c r="D633" s="95"/>
      <c r="E633" s="95"/>
      <c r="F633" s="103"/>
      <c r="G633" s="11"/>
      <c r="J633" s="103"/>
      <c r="K633" s="103"/>
      <c r="L633" s="103"/>
      <c r="M633" s="103"/>
    </row>
    <row r="634" spans="2:13" x14ac:dyDescent="0.25">
      <c r="B634" s="12"/>
      <c r="C634" s="95"/>
      <c r="D634" s="95"/>
      <c r="E634" s="95"/>
      <c r="F634" s="103"/>
      <c r="G634" s="11"/>
      <c r="J634" s="103"/>
      <c r="K634" s="103"/>
      <c r="L634" s="103"/>
      <c r="M634" s="103"/>
    </row>
    <row r="635" spans="2:13" x14ac:dyDescent="0.25">
      <c r="B635" s="12"/>
      <c r="C635" s="95"/>
      <c r="D635" s="95"/>
      <c r="E635" s="95"/>
      <c r="F635" s="103"/>
      <c r="G635" s="11"/>
      <c r="J635" s="103"/>
      <c r="K635" s="103"/>
      <c r="L635" s="103"/>
      <c r="M635" s="103"/>
    </row>
    <row r="636" spans="2:13" x14ac:dyDescent="0.25">
      <c r="B636" s="12"/>
      <c r="C636" s="95"/>
      <c r="D636" s="95"/>
      <c r="E636" s="95"/>
      <c r="F636" s="103"/>
      <c r="G636" s="11"/>
      <c r="J636" s="103"/>
      <c r="K636" s="103"/>
      <c r="L636" s="103"/>
      <c r="M636" s="103"/>
    </row>
    <row r="637" spans="2:13" x14ac:dyDescent="0.25">
      <c r="B637" s="12"/>
      <c r="C637" s="95"/>
      <c r="D637" s="95"/>
      <c r="E637" s="95"/>
      <c r="F637" s="103"/>
      <c r="G637" s="11"/>
      <c r="J637" s="103"/>
      <c r="K637" s="103"/>
      <c r="L637" s="103"/>
      <c r="M637" s="103"/>
    </row>
    <row r="638" spans="2:13" x14ac:dyDescent="0.25">
      <c r="B638" s="12"/>
      <c r="C638" s="95"/>
      <c r="D638" s="95"/>
      <c r="E638" s="95"/>
      <c r="F638" s="103"/>
      <c r="G638" s="11"/>
      <c r="J638" s="103"/>
      <c r="K638" s="103"/>
      <c r="L638" s="103"/>
      <c r="M638" s="103"/>
    </row>
    <row r="639" spans="2:13" x14ac:dyDescent="0.25">
      <c r="B639" s="12"/>
      <c r="C639" s="95"/>
      <c r="D639" s="95"/>
      <c r="E639" s="95"/>
      <c r="F639" s="103"/>
      <c r="G639" s="11"/>
      <c r="J639" s="103"/>
      <c r="K639" s="103"/>
      <c r="L639" s="103"/>
      <c r="M639" s="103"/>
    </row>
    <row r="640" spans="2:13" x14ac:dyDescent="0.25">
      <c r="B640" s="12"/>
      <c r="C640" s="95"/>
      <c r="D640" s="95"/>
      <c r="E640" s="95"/>
      <c r="F640" s="103"/>
      <c r="G640" s="11"/>
      <c r="J640" s="103"/>
      <c r="K640" s="103"/>
      <c r="L640" s="103"/>
      <c r="M640" s="103"/>
    </row>
    <row r="641" spans="2:13" x14ac:dyDescent="0.25">
      <c r="B641" s="12"/>
      <c r="C641" s="95"/>
      <c r="D641" s="95"/>
      <c r="E641" s="95"/>
      <c r="F641" s="103"/>
      <c r="G641" s="11"/>
      <c r="J641" s="103"/>
      <c r="K641" s="103"/>
      <c r="L641" s="103"/>
      <c r="M641" s="103"/>
    </row>
    <row r="642" spans="2:13" x14ac:dyDescent="0.25">
      <c r="B642" s="12"/>
      <c r="C642" s="95"/>
      <c r="D642" s="95"/>
      <c r="E642" s="95"/>
      <c r="F642" s="103"/>
      <c r="G642" s="11"/>
      <c r="J642" s="103"/>
      <c r="K642" s="103"/>
      <c r="L642" s="103"/>
      <c r="M642" s="103"/>
    </row>
    <row r="643" spans="2:13" x14ac:dyDescent="0.25">
      <c r="B643" s="12"/>
      <c r="C643" s="95"/>
      <c r="D643" s="95"/>
      <c r="E643" s="95"/>
      <c r="F643" s="103"/>
      <c r="G643" s="11"/>
      <c r="J643" s="103"/>
      <c r="K643" s="103"/>
      <c r="L643" s="103"/>
      <c r="M643" s="103"/>
    </row>
    <row r="644" spans="2:13" x14ac:dyDescent="0.25">
      <c r="B644" s="12"/>
      <c r="C644" s="95"/>
      <c r="D644" s="95"/>
      <c r="E644" s="95"/>
      <c r="F644" s="103"/>
      <c r="G644" s="11"/>
      <c r="J644" s="103"/>
      <c r="K644" s="103"/>
      <c r="L644" s="103"/>
      <c r="M644" s="103"/>
    </row>
    <row r="645" spans="2:13" x14ac:dyDescent="0.25">
      <c r="B645" s="12"/>
      <c r="C645" s="95"/>
      <c r="D645" s="95"/>
      <c r="E645" s="95"/>
      <c r="F645" s="103"/>
      <c r="G645" s="11"/>
      <c r="J645" s="103"/>
      <c r="K645" s="103"/>
      <c r="L645" s="103"/>
      <c r="M645" s="103"/>
    </row>
    <row r="646" spans="2:13" x14ac:dyDescent="0.25">
      <c r="B646" s="12"/>
      <c r="C646" s="95"/>
      <c r="D646" s="95"/>
      <c r="E646" s="95"/>
      <c r="F646" s="103"/>
      <c r="G646" s="11"/>
      <c r="J646" s="103"/>
      <c r="K646" s="103"/>
      <c r="L646" s="103"/>
      <c r="M646" s="103"/>
    </row>
    <row r="647" spans="2:13" x14ac:dyDescent="0.25">
      <c r="B647" s="12"/>
      <c r="C647" s="95"/>
      <c r="D647" s="95"/>
      <c r="E647" s="95"/>
      <c r="F647" s="103"/>
      <c r="G647" s="11"/>
      <c r="J647" s="103"/>
      <c r="K647" s="103"/>
      <c r="L647" s="103"/>
      <c r="M647" s="103"/>
    </row>
    <row r="648" spans="2:13" x14ac:dyDescent="0.25">
      <c r="B648" s="12"/>
      <c r="C648" s="95"/>
      <c r="D648" s="95"/>
      <c r="E648" s="95"/>
      <c r="F648" s="103"/>
      <c r="G648" s="11"/>
      <c r="J648" s="103"/>
      <c r="K648" s="103"/>
      <c r="L648" s="103"/>
      <c r="M648" s="103"/>
    </row>
    <row r="649" spans="2:13" x14ac:dyDescent="0.25">
      <c r="B649" s="12"/>
      <c r="C649" s="95"/>
      <c r="D649" s="95"/>
      <c r="E649" s="95"/>
      <c r="F649" s="103"/>
      <c r="G649" s="11"/>
      <c r="J649" s="103"/>
      <c r="K649" s="103"/>
      <c r="L649" s="103"/>
      <c r="M649" s="103"/>
    </row>
    <row r="650" spans="2:13" x14ac:dyDescent="0.25">
      <c r="B650" s="12"/>
      <c r="C650" s="95"/>
      <c r="D650" s="95"/>
      <c r="E650" s="95"/>
      <c r="F650" s="103"/>
      <c r="G650" s="11"/>
      <c r="J650" s="103"/>
      <c r="K650" s="103"/>
      <c r="L650" s="103"/>
      <c r="M650" s="103"/>
    </row>
    <row r="651" spans="2:13" x14ac:dyDescent="0.25">
      <c r="B651" s="12"/>
      <c r="C651" s="95"/>
      <c r="D651" s="95"/>
      <c r="E651" s="95"/>
      <c r="F651" s="103"/>
      <c r="G651" s="11"/>
      <c r="J651" s="103"/>
      <c r="K651" s="103"/>
      <c r="L651" s="103"/>
      <c r="M651" s="103"/>
    </row>
    <row r="652" spans="2:13" x14ac:dyDescent="0.25">
      <c r="B652" s="12"/>
      <c r="C652" s="95"/>
      <c r="D652" s="95"/>
      <c r="E652" s="95"/>
      <c r="F652" s="103"/>
      <c r="G652" s="11"/>
      <c r="J652" s="103"/>
      <c r="K652" s="103"/>
      <c r="L652" s="103"/>
      <c r="M652" s="103"/>
    </row>
    <row r="653" spans="2:13" x14ac:dyDescent="0.25">
      <c r="B653" s="12"/>
      <c r="C653" s="95"/>
      <c r="D653" s="95"/>
      <c r="E653" s="95"/>
      <c r="F653" s="103"/>
      <c r="G653" s="11"/>
      <c r="J653" s="103"/>
      <c r="K653" s="103"/>
      <c r="L653" s="103"/>
      <c r="M653" s="103"/>
    </row>
    <row r="654" spans="2:13" x14ac:dyDescent="0.25">
      <c r="B654" s="12"/>
      <c r="C654" s="95"/>
      <c r="D654" s="95"/>
      <c r="E654" s="95"/>
      <c r="F654" s="103"/>
      <c r="G654" s="11"/>
      <c r="J654" s="103"/>
      <c r="K654" s="103"/>
      <c r="L654" s="103"/>
      <c r="M654" s="103"/>
    </row>
    <row r="655" spans="2:13" x14ac:dyDescent="0.25">
      <c r="B655" s="12"/>
      <c r="C655" s="95"/>
      <c r="D655" s="95"/>
      <c r="E655" s="95"/>
      <c r="F655" s="103"/>
      <c r="G655" s="11"/>
      <c r="J655" s="103"/>
      <c r="K655" s="103"/>
      <c r="L655" s="103"/>
      <c r="M655" s="103"/>
    </row>
    <row r="656" spans="2:13" x14ac:dyDescent="0.25">
      <c r="B656" s="12"/>
      <c r="C656" s="95"/>
      <c r="D656" s="95"/>
      <c r="E656" s="95"/>
      <c r="F656" s="103"/>
      <c r="G656" s="11"/>
      <c r="J656" s="103"/>
      <c r="K656" s="103"/>
      <c r="L656" s="103"/>
      <c r="M656" s="103"/>
    </row>
    <row r="657" spans="2:13" x14ac:dyDescent="0.25">
      <c r="B657" s="12"/>
      <c r="C657" s="95"/>
      <c r="D657" s="95"/>
      <c r="E657" s="95"/>
      <c r="F657" s="103"/>
      <c r="G657" s="11"/>
      <c r="J657" s="103"/>
      <c r="K657" s="103"/>
      <c r="L657" s="103"/>
      <c r="M657" s="103"/>
    </row>
    <row r="658" spans="2:13" x14ac:dyDescent="0.25">
      <c r="B658" s="12"/>
      <c r="C658" s="95"/>
      <c r="D658" s="95"/>
      <c r="E658" s="95"/>
      <c r="F658" s="103"/>
      <c r="G658" s="11"/>
      <c r="J658" s="103"/>
      <c r="K658" s="103"/>
      <c r="L658" s="103"/>
      <c r="M658" s="103"/>
    </row>
    <row r="659" spans="2:13" x14ac:dyDescent="0.25">
      <c r="B659" s="12"/>
      <c r="C659" s="95"/>
      <c r="D659" s="95"/>
      <c r="E659" s="95"/>
      <c r="F659" s="103"/>
      <c r="G659" s="11"/>
      <c r="J659" s="103"/>
      <c r="K659" s="103"/>
      <c r="L659" s="103"/>
      <c r="M659" s="103"/>
    </row>
    <row r="660" spans="2:13" x14ac:dyDescent="0.25">
      <c r="B660" s="12"/>
      <c r="C660" s="95"/>
      <c r="D660" s="95"/>
      <c r="E660" s="95"/>
      <c r="F660" s="103"/>
      <c r="G660" s="11"/>
      <c r="J660" s="103"/>
      <c r="K660" s="103"/>
      <c r="L660" s="103"/>
      <c r="M660" s="103"/>
    </row>
    <row r="661" spans="2:13" x14ac:dyDescent="0.25">
      <c r="B661" s="12"/>
      <c r="C661" s="95"/>
      <c r="D661" s="95"/>
      <c r="E661" s="95"/>
      <c r="F661" s="103"/>
      <c r="G661" s="11"/>
      <c r="J661" s="103"/>
      <c r="K661" s="103"/>
      <c r="L661" s="103"/>
      <c r="M661" s="103"/>
    </row>
    <row r="662" spans="2:13" x14ac:dyDescent="0.25">
      <c r="B662" s="12"/>
      <c r="C662" s="95"/>
      <c r="D662" s="95"/>
      <c r="E662" s="95"/>
      <c r="F662" s="103"/>
      <c r="G662" s="11"/>
      <c r="J662" s="103"/>
      <c r="K662" s="103"/>
      <c r="L662" s="103"/>
      <c r="M662" s="103"/>
    </row>
    <row r="663" spans="2:13" x14ac:dyDescent="0.25">
      <c r="B663" s="12"/>
      <c r="C663" s="95"/>
      <c r="D663" s="95"/>
      <c r="E663" s="95"/>
      <c r="F663" s="103"/>
      <c r="G663" s="11"/>
      <c r="J663" s="103"/>
      <c r="K663" s="103"/>
      <c r="L663" s="103"/>
      <c r="M663" s="103"/>
    </row>
    <row r="664" spans="2:13" x14ac:dyDescent="0.25">
      <c r="B664" s="12"/>
      <c r="C664" s="95"/>
      <c r="D664" s="95"/>
      <c r="E664" s="95"/>
      <c r="F664" s="103"/>
      <c r="G664" s="11"/>
      <c r="J664" s="103"/>
      <c r="K664" s="103"/>
      <c r="L664" s="103"/>
      <c r="M664" s="103"/>
    </row>
    <row r="665" spans="2:13" x14ac:dyDescent="0.25">
      <c r="B665" s="12"/>
      <c r="C665" s="95"/>
      <c r="D665" s="95"/>
      <c r="E665" s="95"/>
      <c r="F665" s="103"/>
      <c r="G665" s="11"/>
      <c r="J665" s="103"/>
      <c r="K665" s="103"/>
      <c r="L665" s="103"/>
      <c r="M665" s="103"/>
    </row>
    <row r="666" spans="2:13" x14ac:dyDescent="0.25">
      <c r="B666" s="12"/>
      <c r="C666" s="95"/>
      <c r="D666" s="95"/>
      <c r="E666" s="95"/>
      <c r="F666" s="103"/>
      <c r="G666" s="11"/>
      <c r="J666" s="103"/>
      <c r="K666" s="103"/>
      <c r="L666" s="103"/>
      <c r="M666" s="103"/>
    </row>
    <row r="667" spans="2:13" x14ac:dyDescent="0.25">
      <c r="B667" s="12"/>
      <c r="C667" s="95"/>
      <c r="D667" s="95"/>
      <c r="E667" s="95"/>
      <c r="F667" s="103"/>
      <c r="G667" s="11"/>
      <c r="J667" s="103"/>
      <c r="K667" s="103"/>
      <c r="L667" s="103"/>
      <c r="M667" s="103"/>
    </row>
    <row r="668" spans="2:13" x14ac:dyDescent="0.25">
      <c r="B668" s="12"/>
      <c r="C668" s="95"/>
      <c r="D668" s="95"/>
      <c r="E668" s="95"/>
      <c r="F668" s="103"/>
      <c r="G668" s="11"/>
      <c r="J668" s="103"/>
      <c r="K668" s="103"/>
      <c r="L668" s="103"/>
      <c r="M668" s="103"/>
    </row>
    <row r="669" spans="2:13" x14ac:dyDescent="0.25">
      <c r="B669" s="12"/>
      <c r="C669" s="95"/>
      <c r="D669" s="95"/>
      <c r="E669" s="95"/>
      <c r="F669" s="103"/>
      <c r="G669" s="11"/>
      <c r="J669" s="103"/>
      <c r="K669" s="103"/>
      <c r="L669" s="103"/>
      <c r="M669" s="103"/>
    </row>
    <row r="670" spans="2:13" x14ac:dyDescent="0.25">
      <c r="B670" s="12"/>
      <c r="C670" s="95"/>
      <c r="D670" s="95"/>
      <c r="E670" s="95"/>
      <c r="F670" s="103"/>
      <c r="G670" s="11"/>
      <c r="J670" s="103"/>
      <c r="K670" s="103"/>
      <c r="L670" s="103"/>
      <c r="M670" s="103"/>
    </row>
    <row r="671" spans="2:13" x14ac:dyDescent="0.25">
      <c r="B671" s="12"/>
      <c r="C671" s="95"/>
      <c r="D671" s="95"/>
      <c r="E671" s="95"/>
      <c r="F671" s="103"/>
      <c r="G671" s="11"/>
      <c r="J671" s="103"/>
      <c r="K671" s="103"/>
      <c r="L671" s="103"/>
      <c r="M671" s="103"/>
    </row>
    <row r="672" spans="2:13" x14ac:dyDescent="0.25">
      <c r="B672" s="12"/>
      <c r="C672" s="95"/>
      <c r="D672" s="95"/>
      <c r="E672" s="95"/>
      <c r="F672" s="103"/>
      <c r="G672" s="11"/>
      <c r="J672" s="103"/>
      <c r="K672" s="103"/>
      <c r="L672" s="103"/>
      <c r="M672" s="103"/>
    </row>
    <row r="673" spans="2:13" x14ac:dyDescent="0.25">
      <c r="B673" s="12"/>
      <c r="C673" s="95"/>
      <c r="D673" s="95"/>
      <c r="E673" s="95"/>
      <c r="F673" s="103"/>
      <c r="G673" s="11"/>
      <c r="J673" s="103"/>
      <c r="K673" s="103"/>
      <c r="L673" s="103"/>
      <c r="M673" s="103"/>
    </row>
    <row r="674" spans="2:13" x14ac:dyDescent="0.25">
      <c r="B674" s="12"/>
      <c r="C674" s="95"/>
      <c r="D674" s="95"/>
      <c r="E674" s="95"/>
      <c r="F674" s="103"/>
      <c r="G674" s="11"/>
      <c r="J674" s="103"/>
      <c r="K674" s="103"/>
      <c r="L674" s="103"/>
      <c r="M674" s="103"/>
    </row>
    <row r="675" spans="2:13" x14ac:dyDescent="0.25">
      <c r="B675" s="12"/>
      <c r="C675" s="95"/>
      <c r="D675" s="95"/>
      <c r="E675" s="95"/>
      <c r="F675" s="103"/>
      <c r="G675" s="11"/>
      <c r="J675" s="103"/>
      <c r="K675" s="103"/>
      <c r="L675" s="103"/>
      <c r="M675" s="103"/>
    </row>
    <row r="676" spans="2:13" x14ac:dyDescent="0.25">
      <c r="B676" s="12"/>
      <c r="C676" s="95"/>
      <c r="D676" s="95"/>
      <c r="E676" s="95"/>
      <c r="F676" s="103"/>
      <c r="G676" s="11"/>
      <c r="J676" s="103"/>
      <c r="K676" s="103"/>
      <c r="L676" s="103"/>
      <c r="M676" s="103"/>
    </row>
    <row r="677" spans="2:13" x14ac:dyDescent="0.25">
      <c r="B677" s="12"/>
      <c r="C677" s="95"/>
      <c r="D677" s="95"/>
      <c r="E677" s="95"/>
      <c r="F677" s="103"/>
      <c r="G677" s="11"/>
      <c r="J677" s="103"/>
      <c r="K677" s="103"/>
      <c r="L677" s="103"/>
      <c r="M677" s="103"/>
    </row>
    <row r="678" spans="2:13" x14ac:dyDescent="0.25">
      <c r="B678" s="12"/>
      <c r="C678" s="95"/>
      <c r="D678" s="95"/>
      <c r="E678" s="95"/>
      <c r="F678" s="103"/>
      <c r="G678" s="11"/>
      <c r="J678" s="103"/>
      <c r="K678" s="103"/>
      <c r="L678" s="103"/>
      <c r="M678" s="103"/>
    </row>
    <row r="679" spans="2:13" x14ac:dyDescent="0.25">
      <c r="B679" s="12"/>
      <c r="C679" s="95"/>
      <c r="D679" s="95"/>
      <c r="E679" s="95"/>
      <c r="F679" s="103"/>
      <c r="G679" s="11"/>
      <c r="J679" s="103"/>
      <c r="K679" s="103"/>
      <c r="L679" s="103"/>
      <c r="M679" s="103"/>
    </row>
    <row r="680" spans="2:13" x14ac:dyDescent="0.25">
      <c r="B680" s="12"/>
      <c r="C680" s="95"/>
      <c r="D680" s="95"/>
      <c r="E680" s="95"/>
      <c r="F680" s="103"/>
      <c r="G680" s="11"/>
      <c r="J680" s="103"/>
      <c r="K680" s="103"/>
      <c r="L680" s="103"/>
      <c r="M680" s="103"/>
    </row>
    <row r="681" spans="2:13" x14ac:dyDescent="0.25">
      <c r="B681" s="12"/>
      <c r="C681" s="95"/>
      <c r="D681" s="95"/>
      <c r="E681" s="95"/>
      <c r="F681" s="103"/>
      <c r="G681" s="11"/>
      <c r="J681" s="103"/>
      <c r="K681" s="103"/>
      <c r="L681" s="103"/>
      <c r="M681" s="103"/>
    </row>
    <row r="682" spans="2:13" x14ac:dyDescent="0.25">
      <c r="B682" s="12"/>
      <c r="C682" s="95"/>
      <c r="D682" s="95"/>
      <c r="E682" s="95"/>
      <c r="F682" s="103"/>
      <c r="G682" s="11"/>
      <c r="J682" s="103"/>
      <c r="K682" s="103"/>
      <c r="L682" s="103"/>
      <c r="M682" s="103"/>
    </row>
    <row r="683" spans="2:13" x14ac:dyDescent="0.25">
      <c r="B683" s="12"/>
      <c r="C683" s="95"/>
      <c r="D683" s="95"/>
      <c r="E683" s="95"/>
      <c r="F683" s="103"/>
      <c r="G683" s="11"/>
      <c r="J683" s="103"/>
      <c r="K683" s="103"/>
      <c r="L683" s="103"/>
      <c r="M683" s="103"/>
    </row>
    <row r="684" spans="2:13" x14ac:dyDescent="0.25">
      <c r="B684" s="12"/>
      <c r="C684" s="95"/>
      <c r="D684" s="95"/>
      <c r="E684" s="95"/>
      <c r="F684" s="103"/>
      <c r="G684" s="11"/>
      <c r="J684" s="103"/>
      <c r="K684" s="103"/>
      <c r="L684" s="103"/>
      <c r="M684" s="103"/>
    </row>
    <row r="685" spans="2:13" x14ac:dyDescent="0.25">
      <c r="B685" s="12"/>
      <c r="C685" s="95"/>
      <c r="D685" s="95"/>
      <c r="E685" s="95"/>
      <c r="F685" s="103"/>
      <c r="G685" s="11"/>
      <c r="J685" s="103"/>
      <c r="K685" s="103"/>
      <c r="L685" s="103"/>
      <c r="M685" s="103"/>
    </row>
    <row r="686" spans="2:13" x14ac:dyDescent="0.25">
      <c r="B686" s="12"/>
      <c r="C686" s="95"/>
      <c r="D686" s="95"/>
      <c r="E686" s="95"/>
      <c r="F686" s="103"/>
      <c r="G686" s="11"/>
      <c r="J686" s="103"/>
      <c r="K686" s="103"/>
      <c r="L686" s="103"/>
      <c r="M686" s="103"/>
    </row>
    <row r="687" spans="2:13" x14ac:dyDescent="0.25">
      <c r="B687" s="12"/>
      <c r="C687" s="95"/>
      <c r="D687" s="95"/>
      <c r="E687" s="95"/>
      <c r="F687" s="103"/>
      <c r="G687" s="11"/>
      <c r="J687" s="103"/>
      <c r="K687" s="103"/>
      <c r="L687" s="103"/>
      <c r="M687" s="103"/>
    </row>
    <row r="688" spans="2:13" x14ac:dyDescent="0.25">
      <c r="B688" s="12"/>
      <c r="C688" s="95"/>
      <c r="D688" s="95"/>
      <c r="E688" s="95"/>
      <c r="F688" s="103"/>
      <c r="G688" s="11"/>
      <c r="J688" s="103"/>
      <c r="K688" s="103"/>
      <c r="L688" s="103"/>
      <c r="M688" s="103"/>
    </row>
    <row r="689" spans="2:13" x14ac:dyDescent="0.25">
      <c r="B689" s="12"/>
      <c r="C689" s="95"/>
      <c r="D689" s="95"/>
      <c r="E689" s="95"/>
      <c r="F689" s="103"/>
      <c r="G689" s="11"/>
      <c r="J689" s="103"/>
      <c r="K689" s="103"/>
      <c r="L689" s="103"/>
      <c r="M689" s="103"/>
    </row>
    <row r="690" spans="2:13" x14ac:dyDescent="0.25">
      <c r="B690" s="12"/>
      <c r="C690" s="95"/>
      <c r="D690" s="95"/>
      <c r="E690" s="95"/>
      <c r="F690" s="103"/>
      <c r="G690" s="11"/>
      <c r="J690" s="103"/>
      <c r="K690" s="103"/>
      <c r="L690" s="103"/>
      <c r="M690" s="103"/>
    </row>
    <row r="691" spans="2:13" x14ac:dyDescent="0.25">
      <c r="B691" s="12"/>
      <c r="C691" s="95"/>
      <c r="D691" s="95"/>
      <c r="E691" s="95"/>
      <c r="F691" s="103"/>
      <c r="G691" s="11"/>
      <c r="J691" s="103"/>
      <c r="K691" s="103"/>
      <c r="L691" s="103"/>
      <c r="M691" s="103"/>
    </row>
    <row r="692" spans="2:13" x14ac:dyDescent="0.25">
      <c r="B692" s="12"/>
      <c r="C692" s="95"/>
      <c r="D692" s="95"/>
      <c r="E692" s="95"/>
      <c r="F692" s="103"/>
      <c r="G692" s="11"/>
      <c r="J692" s="103"/>
      <c r="K692" s="103"/>
      <c r="L692" s="103"/>
      <c r="M692" s="103"/>
    </row>
    <row r="693" spans="2:13" x14ac:dyDescent="0.25">
      <c r="B693" s="12"/>
      <c r="C693" s="95"/>
      <c r="D693" s="95"/>
      <c r="E693" s="95"/>
      <c r="F693" s="103"/>
      <c r="G693" s="11"/>
      <c r="J693" s="103"/>
      <c r="K693" s="103"/>
      <c r="L693" s="103"/>
      <c r="M693" s="103"/>
    </row>
    <row r="694" spans="2:13" x14ac:dyDescent="0.25">
      <c r="B694" s="12"/>
      <c r="C694" s="95"/>
      <c r="D694" s="95"/>
      <c r="E694" s="95"/>
      <c r="F694" s="103"/>
      <c r="G694" s="11"/>
      <c r="J694" s="103"/>
      <c r="K694" s="103"/>
      <c r="L694" s="103"/>
      <c r="M694" s="103"/>
    </row>
    <row r="695" spans="2:13" x14ac:dyDescent="0.25">
      <c r="B695" s="12"/>
      <c r="C695" s="95"/>
      <c r="D695" s="95"/>
      <c r="E695" s="95"/>
      <c r="F695" s="103"/>
      <c r="G695" s="11"/>
      <c r="J695" s="103"/>
      <c r="K695" s="103"/>
      <c r="L695" s="103"/>
      <c r="M695" s="103"/>
    </row>
    <row r="696" spans="2:13" x14ac:dyDescent="0.25">
      <c r="B696" s="12"/>
      <c r="C696" s="95"/>
      <c r="D696" s="95"/>
      <c r="E696" s="95"/>
      <c r="F696" s="103"/>
      <c r="G696" s="11"/>
      <c r="J696" s="103"/>
      <c r="K696" s="103"/>
      <c r="L696" s="103"/>
      <c r="M696" s="103"/>
    </row>
    <row r="697" spans="2:13" x14ac:dyDescent="0.25">
      <c r="B697" s="12"/>
      <c r="C697" s="95"/>
      <c r="D697" s="95"/>
      <c r="E697" s="95"/>
      <c r="F697" s="103"/>
      <c r="G697" s="11"/>
      <c r="J697" s="103"/>
      <c r="K697" s="103"/>
      <c r="L697" s="103"/>
      <c r="M697" s="103"/>
    </row>
    <row r="698" spans="2:13" x14ac:dyDescent="0.25">
      <c r="B698" s="12"/>
      <c r="C698" s="95"/>
      <c r="D698" s="95"/>
      <c r="E698" s="95"/>
      <c r="F698" s="103"/>
      <c r="G698" s="11"/>
      <c r="J698" s="103"/>
      <c r="K698" s="103"/>
      <c r="L698" s="103"/>
      <c r="M698" s="103"/>
    </row>
    <row r="699" spans="2:13" x14ac:dyDescent="0.25">
      <c r="B699" s="12"/>
      <c r="C699" s="95"/>
      <c r="D699" s="95"/>
      <c r="E699" s="95"/>
      <c r="F699" s="103"/>
      <c r="G699" s="11"/>
      <c r="J699" s="103"/>
      <c r="K699" s="103"/>
      <c r="L699" s="103"/>
      <c r="M699" s="103"/>
    </row>
    <row r="700" spans="2:13" x14ac:dyDescent="0.25">
      <c r="B700" s="12"/>
      <c r="C700" s="95"/>
      <c r="D700" s="95"/>
      <c r="E700" s="95"/>
      <c r="F700" s="103"/>
      <c r="G700" s="11"/>
      <c r="J700" s="103"/>
      <c r="K700" s="103"/>
      <c r="L700" s="103"/>
      <c r="M700" s="103"/>
    </row>
    <row r="701" spans="2:13" x14ac:dyDescent="0.25">
      <c r="B701" s="12"/>
      <c r="C701" s="95"/>
      <c r="D701" s="95"/>
      <c r="E701" s="95"/>
      <c r="F701" s="103"/>
      <c r="G701" s="11"/>
      <c r="J701" s="103"/>
      <c r="K701" s="103"/>
      <c r="L701" s="103"/>
      <c r="M701" s="103"/>
    </row>
    <row r="702" spans="2:13" x14ac:dyDescent="0.25">
      <c r="B702" s="12"/>
      <c r="C702" s="95"/>
      <c r="D702" s="95"/>
      <c r="E702" s="95"/>
      <c r="F702" s="103"/>
      <c r="G702" s="11"/>
      <c r="J702" s="103"/>
      <c r="K702" s="103"/>
      <c r="L702" s="103"/>
      <c r="M702" s="103"/>
    </row>
    <row r="703" spans="2:13" x14ac:dyDescent="0.25">
      <c r="B703" s="12"/>
      <c r="C703" s="95"/>
      <c r="D703" s="95"/>
      <c r="E703" s="95"/>
      <c r="F703" s="103"/>
      <c r="G703" s="11"/>
      <c r="J703" s="103"/>
      <c r="K703" s="103"/>
      <c r="L703" s="103"/>
      <c r="M703" s="103"/>
    </row>
    <row r="704" spans="2:13" x14ac:dyDescent="0.25">
      <c r="B704" s="12"/>
      <c r="C704" s="95"/>
      <c r="D704" s="95"/>
      <c r="E704" s="95"/>
      <c r="F704" s="103"/>
      <c r="G704" s="11"/>
      <c r="J704" s="103"/>
      <c r="K704" s="103"/>
      <c r="L704" s="103"/>
      <c r="M704" s="103"/>
    </row>
    <row r="705" spans="2:13" x14ac:dyDescent="0.25">
      <c r="B705" s="12"/>
      <c r="C705" s="95"/>
      <c r="D705" s="95"/>
      <c r="E705" s="95"/>
      <c r="F705" s="103"/>
      <c r="G705" s="11"/>
      <c r="J705" s="103"/>
      <c r="K705" s="103"/>
      <c r="L705" s="103"/>
      <c r="M705" s="103"/>
    </row>
    <row r="706" spans="2:13" x14ac:dyDescent="0.25">
      <c r="B706" s="12"/>
      <c r="C706" s="95"/>
      <c r="D706" s="95"/>
      <c r="E706" s="95"/>
      <c r="F706" s="103"/>
      <c r="G706" s="11"/>
      <c r="J706" s="103"/>
      <c r="K706" s="103"/>
      <c r="L706" s="103"/>
      <c r="M706" s="103"/>
    </row>
    <row r="707" spans="2:13" x14ac:dyDescent="0.25">
      <c r="B707" s="12"/>
      <c r="C707" s="95"/>
      <c r="D707" s="95"/>
      <c r="E707" s="95"/>
      <c r="F707" s="103"/>
      <c r="G707" s="11"/>
      <c r="J707" s="103"/>
      <c r="K707" s="103"/>
      <c r="L707" s="103"/>
      <c r="M707" s="103"/>
    </row>
    <row r="708" spans="2:13" x14ac:dyDescent="0.25">
      <c r="B708" s="12"/>
      <c r="C708" s="95"/>
      <c r="D708" s="95"/>
      <c r="E708" s="95"/>
      <c r="F708" s="103"/>
      <c r="G708" s="11"/>
      <c r="J708" s="103"/>
      <c r="K708" s="103"/>
      <c r="L708" s="103"/>
      <c r="M708" s="103"/>
    </row>
    <row r="709" spans="2:13" x14ac:dyDescent="0.25">
      <c r="B709" s="12"/>
      <c r="C709" s="95"/>
      <c r="D709" s="95"/>
      <c r="E709" s="95"/>
      <c r="F709" s="103"/>
      <c r="G709" s="11"/>
      <c r="J709" s="103"/>
      <c r="K709" s="103"/>
      <c r="L709" s="103"/>
      <c r="M709" s="103"/>
    </row>
    <row r="710" spans="2:13" x14ac:dyDescent="0.25">
      <c r="B710" s="12"/>
      <c r="C710" s="95"/>
      <c r="D710" s="95"/>
      <c r="E710" s="95"/>
      <c r="F710" s="103"/>
      <c r="G710" s="11"/>
      <c r="J710" s="103"/>
      <c r="K710" s="103"/>
      <c r="L710" s="103"/>
      <c r="M710" s="103"/>
    </row>
    <row r="711" spans="2:13" x14ac:dyDescent="0.25">
      <c r="B711" s="12"/>
      <c r="C711" s="95"/>
      <c r="D711" s="95"/>
      <c r="E711" s="95"/>
      <c r="F711" s="103"/>
      <c r="G711" s="11"/>
      <c r="J711" s="103"/>
      <c r="K711" s="103"/>
      <c r="L711" s="103"/>
      <c r="M711" s="103"/>
    </row>
    <row r="712" spans="2:13" x14ac:dyDescent="0.25">
      <c r="B712" s="12"/>
      <c r="C712" s="95"/>
      <c r="D712" s="95"/>
      <c r="E712" s="95"/>
      <c r="F712" s="103"/>
      <c r="G712" s="11"/>
      <c r="J712" s="103"/>
      <c r="K712" s="103"/>
      <c r="L712" s="103"/>
      <c r="M712" s="103"/>
    </row>
    <row r="713" spans="2:13" x14ac:dyDescent="0.25">
      <c r="B713" s="12"/>
      <c r="C713" s="95"/>
      <c r="D713" s="95"/>
      <c r="E713" s="95"/>
      <c r="F713" s="103"/>
      <c r="G713" s="11"/>
      <c r="J713" s="103"/>
      <c r="K713" s="103"/>
      <c r="L713" s="103"/>
      <c r="M713" s="103"/>
    </row>
    <row r="714" spans="2:13" x14ac:dyDescent="0.25">
      <c r="B714" s="12"/>
      <c r="C714" s="95"/>
      <c r="D714" s="95"/>
      <c r="E714" s="95"/>
      <c r="F714" s="103"/>
      <c r="G714" s="11"/>
      <c r="J714" s="103"/>
      <c r="K714" s="103"/>
      <c r="L714" s="103"/>
      <c r="M714" s="103"/>
    </row>
    <row r="715" spans="2:13" x14ac:dyDescent="0.25">
      <c r="B715" s="12"/>
      <c r="C715" s="95"/>
      <c r="D715" s="95"/>
      <c r="E715" s="95"/>
      <c r="F715" s="103"/>
      <c r="G715" s="11"/>
      <c r="J715" s="103"/>
      <c r="K715" s="103"/>
      <c r="L715" s="103"/>
      <c r="M715" s="103"/>
    </row>
    <row r="716" spans="2:13" x14ac:dyDescent="0.25">
      <c r="B716" s="12"/>
      <c r="C716" s="95"/>
      <c r="D716" s="95"/>
      <c r="E716" s="95"/>
      <c r="F716" s="103"/>
      <c r="G716" s="11"/>
      <c r="J716" s="103"/>
      <c r="K716" s="103"/>
      <c r="L716" s="103"/>
      <c r="M716" s="103"/>
    </row>
    <row r="717" spans="2:13" x14ac:dyDescent="0.25">
      <c r="B717" s="12"/>
      <c r="C717" s="95"/>
      <c r="D717" s="95"/>
      <c r="E717" s="95"/>
      <c r="F717" s="103"/>
      <c r="G717" s="11"/>
      <c r="J717" s="103"/>
      <c r="K717" s="103"/>
      <c r="L717" s="103"/>
      <c r="M717" s="103"/>
    </row>
    <row r="718" spans="2:13" x14ac:dyDescent="0.25">
      <c r="B718" s="12"/>
      <c r="C718" s="95"/>
      <c r="D718" s="95"/>
      <c r="E718" s="95"/>
      <c r="F718" s="103"/>
      <c r="G718" s="11"/>
      <c r="J718" s="103"/>
      <c r="K718" s="103"/>
      <c r="L718" s="103"/>
      <c r="M718" s="103"/>
    </row>
    <row r="719" spans="2:13" x14ac:dyDescent="0.25">
      <c r="B719" s="12"/>
      <c r="C719" s="95"/>
      <c r="D719" s="95"/>
      <c r="E719" s="95"/>
      <c r="F719" s="103"/>
      <c r="G719" s="11"/>
      <c r="J719" s="103"/>
      <c r="K719" s="103"/>
      <c r="L719" s="103"/>
      <c r="M719" s="103"/>
    </row>
    <row r="720" spans="2:13" x14ac:dyDescent="0.25">
      <c r="B720" s="12"/>
      <c r="C720" s="95"/>
      <c r="D720" s="95"/>
      <c r="E720" s="95"/>
      <c r="F720" s="103"/>
      <c r="G720" s="11"/>
      <c r="J720" s="103"/>
      <c r="K720" s="103"/>
      <c r="L720" s="103"/>
      <c r="M720" s="103"/>
    </row>
    <row r="721" spans="2:13" x14ac:dyDescent="0.25">
      <c r="B721" s="12"/>
      <c r="C721" s="95"/>
      <c r="D721" s="95"/>
      <c r="E721" s="95"/>
      <c r="F721" s="103"/>
      <c r="G721" s="11"/>
      <c r="J721" s="103"/>
      <c r="K721" s="103"/>
      <c r="L721" s="103"/>
      <c r="M721" s="103"/>
    </row>
    <row r="722" spans="2:13" x14ac:dyDescent="0.25">
      <c r="B722" s="12"/>
      <c r="C722" s="95"/>
      <c r="D722" s="95"/>
      <c r="E722" s="95"/>
      <c r="F722" s="103"/>
      <c r="G722" s="11"/>
      <c r="J722" s="103"/>
      <c r="K722" s="103"/>
      <c r="L722" s="103"/>
      <c r="M722" s="103"/>
    </row>
    <row r="723" spans="2:13" x14ac:dyDescent="0.25">
      <c r="B723" s="12"/>
      <c r="C723" s="95"/>
      <c r="D723" s="95"/>
      <c r="E723" s="95"/>
      <c r="F723" s="103"/>
      <c r="G723" s="11"/>
      <c r="J723" s="103"/>
      <c r="K723" s="103"/>
      <c r="L723" s="103"/>
      <c r="M723" s="103"/>
    </row>
    <row r="724" spans="2:13" x14ac:dyDescent="0.25">
      <c r="B724" s="12"/>
      <c r="C724" s="95"/>
      <c r="D724" s="95"/>
      <c r="E724" s="95"/>
      <c r="F724" s="103"/>
      <c r="G724" s="11"/>
      <c r="J724" s="103"/>
      <c r="K724" s="103"/>
      <c r="L724" s="103"/>
      <c r="M724" s="103"/>
    </row>
    <row r="725" spans="2:13" x14ac:dyDescent="0.25">
      <c r="B725" s="12"/>
      <c r="C725" s="95"/>
      <c r="D725" s="95"/>
      <c r="E725" s="95"/>
      <c r="F725" s="103"/>
      <c r="G725" s="11"/>
      <c r="J725" s="103"/>
      <c r="K725" s="103"/>
      <c r="L725" s="103"/>
      <c r="M725" s="103"/>
    </row>
    <row r="726" spans="2:13" x14ac:dyDescent="0.25">
      <c r="B726" s="12"/>
      <c r="C726" s="95"/>
      <c r="D726" s="95"/>
      <c r="E726" s="95"/>
      <c r="F726" s="103"/>
      <c r="G726" s="11"/>
      <c r="J726" s="103"/>
      <c r="K726" s="103"/>
      <c r="L726" s="103"/>
      <c r="M726" s="103"/>
    </row>
    <row r="727" spans="2:13" x14ac:dyDescent="0.25">
      <c r="B727" s="12"/>
      <c r="C727" s="95"/>
      <c r="D727" s="95"/>
      <c r="E727" s="95"/>
      <c r="F727" s="103"/>
      <c r="G727" s="11"/>
      <c r="J727" s="103"/>
      <c r="K727" s="103"/>
      <c r="L727" s="103"/>
      <c r="M727" s="103"/>
    </row>
    <row r="728" spans="2:13" x14ac:dyDescent="0.25">
      <c r="B728" s="12"/>
      <c r="C728" s="95"/>
      <c r="D728" s="95"/>
      <c r="E728" s="95"/>
      <c r="F728" s="103"/>
      <c r="G728" s="11"/>
      <c r="J728" s="103"/>
      <c r="K728" s="103"/>
      <c r="L728" s="103"/>
      <c r="M728" s="103"/>
    </row>
    <row r="729" spans="2:13" x14ac:dyDescent="0.25">
      <c r="B729" s="12"/>
      <c r="C729" s="95"/>
      <c r="D729" s="95"/>
      <c r="E729" s="95"/>
      <c r="F729" s="103"/>
      <c r="G729" s="11"/>
      <c r="J729" s="103"/>
      <c r="K729" s="103"/>
      <c r="L729" s="103"/>
      <c r="M729" s="103"/>
    </row>
    <row r="730" spans="2:13" x14ac:dyDescent="0.25">
      <c r="B730" s="12"/>
      <c r="C730" s="95"/>
      <c r="D730" s="95"/>
      <c r="E730" s="95"/>
      <c r="F730" s="103"/>
      <c r="G730" s="11"/>
      <c r="J730" s="103"/>
      <c r="K730" s="103"/>
      <c r="L730" s="103"/>
      <c r="M730" s="103"/>
    </row>
    <row r="731" spans="2:13" x14ac:dyDescent="0.25">
      <c r="B731" s="12"/>
      <c r="C731" s="95"/>
      <c r="D731" s="95"/>
      <c r="E731" s="95"/>
      <c r="F731" s="103"/>
      <c r="G731" s="11"/>
      <c r="J731" s="103"/>
      <c r="K731" s="103"/>
      <c r="L731" s="103"/>
      <c r="M731" s="103"/>
    </row>
    <row r="732" spans="2:13" x14ac:dyDescent="0.25">
      <c r="B732" s="12"/>
      <c r="C732" s="95"/>
      <c r="D732" s="95"/>
      <c r="E732" s="95"/>
      <c r="F732" s="103"/>
      <c r="G732" s="11"/>
      <c r="J732" s="103"/>
      <c r="K732" s="103"/>
      <c r="L732" s="103"/>
      <c r="M732" s="103"/>
    </row>
    <row r="733" spans="2:13" x14ac:dyDescent="0.25">
      <c r="B733" s="12"/>
      <c r="C733" s="95"/>
      <c r="D733" s="95"/>
      <c r="E733" s="95"/>
      <c r="F733" s="103"/>
      <c r="G733" s="11"/>
      <c r="J733" s="103"/>
      <c r="K733" s="103"/>
      <c r="L733" s="103"/>
      <c r="M733" s="103"/>
    </row>
    <row r="734" spans="2:13" x14ac:dyDescent="0.25">
      <c r="B734" s="12"/>
      <c r="C734" s="95"/>
      <c r="D734" s="95"/>
      <c r="E734" s="95"/>
      <c r="F734" s="103"/>
      <c r="G734" s="11"/>
      <c r="J734" s="103"/>
      <c r="K734" s="103"/>
      <c r="L734" s="103"/>
      <c r="M734" s="103"/>
    </row>
    <row r="735" spans="2:13" x14ac:dyDescent="0.25">
      <c r="B735" s="12"/>
      <c r="C735" s="95"/>
      <c r="D735" s="95"/>
      <c r="E735" s="95"/>
      <c r="F735" s="103"/>
      <c r="G735" s="11"/>
      <c r="J735" s="103"/>
      <c r="K735" s="103"/>
      <c r="L735" s="103"/>
      <c r="M735" s="103"/>
    </row>
    <row r="736" spans="2:13" x14ac:dyDescent="0.25">
      <c r="B736" s="12"/>
      <c r="C736" s="95"/>
      <c r="D736" s="95"/>
      <c r="E736" s="95"/>
      <c r="F736" s="103"/>
      <c r="G736" s="11"/>
      <c r="J736" s="103"/>
      <c r="K736" s="103"/>
      <c r="L736" s="103"/>
      <c r="M736" s="103"/>
    </row>
    <row r="737" spans="2:13" x14ac:dyDescent="0.25">
      <c r="B737" s="12"/>
      <c r="C737" s="95"/>
      <c r="D737" s="95"/>
      <c r="E737" s="95"/>
      <c r="F737" s="103"/>
      <c r="G737" s="11"/>
      <c r="J737" s="103"/>
      <c r="K737" s="103"/>
      <c r="L737" s="103"/>
      <c r="M737" s="103"/>
    </row>
    <row r="738" spans="2:13" x14ac:dyDescent="0.25">
      <c r="B738" s="12"/>
      <c r="C738" s="95"/>
      <c r="D738" s="95"/>
      <c r="E738" s="95"/>
      <c r="F738" s="103"/>
      <c r="G738" s="11"/>
      <c r="J738" s="103"/>
      <c r="K738" s="103"/>
      <c r="L738" s="103"/>
      <c r="M738" s="103"/>
    </row>
    <row r="739" spans="2:13" x14ac:dyDescent="0.25">
      <c r="B739" s="12"/>
      <c r="C739" s="95"/>
      <c r="D739" s="95"/>
      <c r="E739" s="95"/>
      <c r="F739" s="103"/>
      <c r="G739" s="11"/>
      <c r="J739" s="103"/>
      <c r="K739" s="103"/>
      <c r="L739" s="103"/>
      <c r="M739" s="103"/>
    </row>
    <row r="740" spans="2:13" x14ac:dyDescent="0.25">
      <c r="B740" s="12"/>
      <c r="C740" s="95"/>
      <c r="D740" s="95"/>
      <c r="E740" s="95"/>
      <c r="F740" s="103"/>
      <c r="G740" s="11"/>
      <c r="J740" s="103"/>
      <c r="K740" s="103"/>
      <c r="L740" s="103"/>
      <c r="M740" s="103"/>
    </row>
    <row r="741" spans="2:13" x14ac:dyDescent="0.25">
      <c r="B741" s="12"/>
      <c r="C741" s="95"/>
      <c r="D741" s="95"/>
      <c r="E741" s="95"/>
      <c r="F741" s="103"/>
      <c r="G741" s="11"/>
      <c r="J741" s="103"/>
      <c r="K741" s="103"/>
      <c r="L741" s="103"/>
      <c r="M741" s="103"/>
    </row>
    <row r="742" spans="2:13" x14ac:dyDescent="0.25">
      <c r="B742" s="12"/>
      <c r="C742" s="95"/>
      <c r="D742" s="95"/>
      <c r="E742" s="95"/>
      <c r="F742" s="103"/>
      <c r="G742" s="11"/>
      <c r="J742" s="103"/>
      <c r="K742" s="103"/>
      <c r="L742" s="103"/>
      <c r="M742" s="103"/>
    </row>
    <row r="743" spans="2:13" x14ac:dyDescent="0.25">
      <c r="B743" s="12"/>
      <c r="C743" s="95"/>
      <c r="D743" s="95"/>
      <c r="E743" s="95"/>
      <c r="F743" s="103"/>
      <c r="G743" s="11"/>
      <c r="J743" s="103"/>
      <c r="K743" s="103"/>
      <c r="L743" s="103"/>
      <c r="M743" s="103"/>
    </row>
    <row r="744" spans="2:13" x14ac:dyDescent="0.25">
      <c r="B744" s="12"/>
      <c r="C744" s="95"/>
      <c r="D744" s="95"/>
      <c r="E744" s="95"/>
      <c r="F744" s="103"/>
      <c r="G744" s="11"/>
      <c r="J744" s="103"/>
      <c r="K744" s="103"/>
      <c r="L744" s="103"/>
      <c r="M744" s="103"/>
    </row>
    <row r="745" spans="2:13" x14ac:dyDescent="0.25">
      <c r="B745" s="12"/>
      <c r="C745" s="95"/>
      <c r="D745" s="95"/>
      <c r="E745" s="95"/>
      <c r="F745" s="103"/>
      <c r="G745" s="11"/>
      <c r="J745" s="103"/>
      <c r="K745" s="103"/>
      <c r="L745" s="103"/>
      <c r="M745" s="103"/>
    </row>
    <row r="746" spans="2:13" x14ac:dyDescent="0.25">
      <c r="B746" s="12"/>
      <c r="C746" s="95"/>
      <c r="D746" s="95"/>
      <c r="E746" s="95"/>
      <c r="F746" s="103"/>
      <c r="G746" s="11"/>
      <c r="J746" s="103"/>
      <c r="K746" s="103"/>
      <c r="L746" s="103"/>
      <c r="M746" s="103"/>
    </row>
    <row r="747" spans="2:13" x14ac:dyDescent="0.25">
      <c r="B747" s="12"/>
      <c r="C747" s="95"/>
      <c r="D747" s="95"/>
      <c r="E747" s="95"/>
      <c r="F747" s="103"/>
      <c r="G747" s="11"/>
      <c r="J747" s="103"/>
      <c r="K747" s="103"/>
      <c r="L747" s="103"/>
      <c r="M747" s="103"/>
    </row>
    <row r="748" spans="2:13" x14ac:dyDescent="0.25">
      <c r="B748" s="12"/>
      <c r="C748" s="95"/>
      <c r="D748" s="95"/>
      <c r="E748" s="95"/>
      <c r="F748" s="103"/>
      <c r="G748" s="11"/>
      <c r="J748" s="103"/>
      <c r="K748" s="103"/>
      <c r="L748" s="103"/>
      <c r="M748" s="103"/>
    </row>
    <row r="749" spans="2:13" x14ac:dyDescent="0.25">
      <c r="B749" s="12"/>
      <c r="C749" s="95"/>
      <c r="D749" s="95"/>
      <c r="E749" s="95"/>
      <c r="F749" s="103"/>
      <c r="G749" s="11"/>
      <c r="J749" s="103"/>
      <c r="K749" s="103"/>
      <c r="L749" s="103"/>
      <c r="M749" s="103"/>
    </row>
    <row r="750" spans="2:13" x14ac:dyDescent="0.25">
      <c r="B750" s="12"/>
      <c r="C750" s="95"/>
      <c r="D750" s="95"/>
      <c r="E750" s="95"/>
      <c r="F750" s="103"/>
      <c r="G750" s="11"/>
      <c r="J750" s="103"/>
      <c r="K750" s="103"/>
      <c r="L750" s="103"/>
      <c r="M750" s="103"/>
    </row>
    <row r="751" spans="2:13" x14ac:dyDescent="0.25">
      <c r="B751" s="12"/>
      <c r="C751" s="95"/>
      <c r="D751" s="95"/>
      <c r="E751" s="95"/>
      <c r="F751" s="103"/>
      <c r="G751" s="11"/>
      <c r="J751" s="103"/>
      <c r="K751" s="103"/>
      <c r="L751" s="103"/>
      <c r="M751" s="103"/>
    </row>
    <row r="752" spans="2:13" x14ac:dyDescent="0.25">
      <c r="B752" s="12"/>
      <c r="C752" s="95"/>
      <c r="D752" s="95"/>
      <c r="E752" s="95"/>
      <c r="F752" s="103"/>
      <c r="G752" s="11"/>
      <c r="J752" s="103"/>
      <c r="K752" s="103"/>
      <c r="L752" s="103"/>
      <c r="M752" s="103"/>
    </row>
    <row r="753" spans="2:13" x14ac:dyDescent="0.25">
      <c r="B753" s="12"/>
      <c r="C753" s="95"/>
      <c r="D753" s="95"/>
      <c r="E753" s="95"/>
      <c r="F753" s="103"/>
      <c r="G753" s="11"/>
      <c r="J753" s="103"/>
      <c r="K753" s="103"/>
      <c r="L753" s="103"/>
      <c r="M753" s="103"/>
    </row>
    <row r="754" spans="2:13" x14ac:dyDescent="0.25">
      <c r="B754" s="12"/>
      <c r="C754" s="95"/>
      <c r="D754" s="95"/>
      <c r="E754" s="95"/>
      <c r="F754" s="103"/>
      <c r="G754" s="11"/>
      <c r="J754" s="103"/>
      <c r="K754" s="103"/>
      <c r="L754" s="103"/>
      <c r="M754" s="103"/>
    </row>
    <row r="755" spans="2:13" x14ac:dyDescent="0.25">
      <c r="B755" s="12"/>
      <c r="C755" s="95"/>
      <c r="D755" s="95"/>
      <c r="E755" s="95"/>
      <c r="F755" s="103"/>
      <c r="G755" s="11"/>
      <c r="J755" s="103"/>
      <c r="K755" s="103"/>
      <c r="L755" s="103"/>
      <c r="M755" s="103"/>
    </row>
    <row r="756" spans="2:13" x14ac:dyDescent="0.25">
      <c r="B756" s="12"/>
      <c r="C756" s="95"/>
      <c r="D756" s="95"/>
      <c r="E756" s="95"/>
      <c r="F756" s="103"/>
      <c r="G756" s="11"/>
      <c r="J756" s="103"/>
      <c r="K756" s="103"/>
      <c r="L756" s="103"/>
      <c r="M756" s="103"/>
    </row>
    <row r="757" spans="2:13" x14ac:dyDescent="0.25">
      <c r="B757" s="12"/>
      <c r="C757" s="95"/>
      <c r="D757" s="95"/>
      <c r="E757" s="95"/>
      <c r="F757" s="103"/>
      <c r="G757" s="11"/>
      <c r="J757" s="103"/>
      <c r="K757" s="103"/>
      <c r="L757" s="103"/>
      <c r="M757" s="103"/>
    </row>
    <row r="758" spans="2:13" x14ac:dyDescent="0.25">
      <c r="B758" s="12"/>
      <c r="C758" s="95"/>
      <c r="D758" s="95"/>
      <c r="E758" s="95"/>
      <c r="F758" s="103"/>
      <c r="G758" s="11"/>
      <c r="J758" s="103"/>
      <c r="K758" s="103"/>
      <c r="L758" s="103"/>
      <c r="M758" s="103"/>
    </row>
    <row r="759" spans="2:13" x14ac:dyDescent="0.25">
      <c r="B759" s="12"/>
      <c r="C759" s="95"/>
      <c r="D759" s="95"/>
      <c r="E759" s="95"/>
      <c r="F759" s="103"/>
      <c r="G759" s="11"/>
      <c r="J759" s="103"/>
      <c r="K759" s="103"/>
      <c r="L759" s="103"/>
      <c r="M759" s="103"/>
    </row>
    <row r="760" spans="2:13" x14ac:dyDescent="0.25">
      <c r="B760" s="12"/>
      <c r="C760" s="95"/>
      <c r="D760" s="95"/>
      <c r="E760" s="95"/>
      <c r="F760" s="103"/>
      <c r="G760" s="11"/>
      <c r="J760" s="103"/>
      <c r="K760" s="103"/>
      <c r="L760" s="103"/>
      <c r="M760" s="103"/>
    </row>
    <row r="761" spans="2:13" x14ac:dyDescent="0.25">
      <c r="B761" s="12"/>
      <c r="C761" s="95"/>
      <c r="D761" s="95"/>
      <c r="E761" s="95"/>
      <c r="F761" s="103"/>
      <c r="G761" s="11"/>
      <c r="J761" s="103"/>
      <c r="K761" s="103"/>
      <c r="L761" s="103"/>
      <c r="M761" s="103"/>
    </row>
    <row r="762" spans="2:13" x14ac:dyDescent="0.25">
      <c r="B762" s="12"/>
      <c r="C762" s="95"/>
      <c r="D762" s="95"/>
      <c r="E762" s="95"/>
      <c r="F762" s="103"/>
      <c r="G762" s="11"/>
      <c r="J762" s="103"/>
      <c r="K762" s="103"/>
      <c r="L762" s="103"/>
      <c r="M762" s="103"/>
    </row>
    <row r="763" spans="2:13" x14ac:dyDescent="0.25">
      <c r="B763" s="12"/>
      <c r="C763" s="95"/>
      <c r="D763" s="95"/>
      <c r="E763" s="95"/>
      <c r="F763" s="103"/>
      <c r="G763" s="11"/>
      <c r="J763" s="103"/>
      <c r="K763" s="103"/>
      <c r="L763" s="103"/>
      <c r="M763" s="103"/>
    </row>
    <row r="764" spans="2:13" x14ac:dyDescent="0.25">
      <c r="B764" s="12"/>
      <c r="C764" s="95"/>
      <c r="D764" s="95"/>
      <c r="E764" s="95"/>
      <c r="F764" s="103"/>
      <c r="G764" s="11"/>
      <c r="J764" s="103"/>
      <c r="K764" s="103"/>
      <c r="L764" s="103"/>
      <c r="M764" s="103"/>
    </row>
    <row r="765" spans="2:13" x14ac:dyDescent="0.25">
      <c r="B765" s="12"/>
      <c r="C765" s="95"/>
      <c r="D765" s="95"/>
      <c r="E765" s="95"/>
      <c r="F765" s="103"/>
      <c r="G765" s="11"/>
      <c r="J765" s="103"/>
      <c r="K765" s="103"/>
      <c r="L765" s="103"/>
      <c r="M765" s="103"/>
    </row>
    <row r="766" spans="2:13" x14ac:dyDescent="0.25">
      <c r="B766" s="12"/>
      <c r="C766" s="95"/>
      <c r="D766" s="95"/>
      <c r="E766" s="95"/>
      <c r="F766" s="103"/>
      <c r="G766" s="11"/>
      <c r="J766" s="103"/>
      <c r="K766" s="103"/>
      <c r="L766" s="103"/>
      <c r="M766" s="103"/>
    </row>
    <row r="767" spans="2:13" x14ac:dyDescent="0.25">
      <c r="B767" s="12"/>
      <c r="C767" s="95"/>
      <c r="D767" s="95"/>
      <c r="E767" s="95"/>
      <c r="F767" s="103"/>
      <c r="G767" s="11"/>
      <c r="J767" s="103"/>
      <c r="K767" s="103"/>
      <c r="L767" s="103"/>
      <c r="M767" s="103"/>
    </row>
    <row r="768" spans="2:13" x14ac:dyDescent="0.25">
      <c r="B768" s="12"/>
      <c r="C768" s="95"/>
      <c r="D768" s="95"/>
      <c r="E768" s="95"/>
      <c r="F768" s="103"/>
      <c r="G768" s="11"/>
      <c r="J768" s="103"/>
      <c r="K768" s="103"/>
      <c r="L768" s="103"/>
      <c r="M768" s="103"/>
    </row>
    <row r="769" spans="2:13" x14ac:dyDescent="0.25">
      <c r="B769" s="12"/>
      <c r="C769" s="95"/>
      <c r="D769" s="95"/>
      <c r="E769" s="95"/>
      <c r="F769" s="103"/>
      <c r="G769" s="11"/>
      <c r="J769" s="103"/>
      <c r="K769" s="103"/>
      <c r="L769" s="103"/>
      <c r="M769" s="103"/>
    </row>
    <row r="770" spans="2:13" x14ac:dyDescent="0.25">
      <c r="B770" s="12"/>
      <c r="C770" s="95"/>
      <c r="D770" s="95"/>
      <c r="E770" s="95"/>
      <c r="F770" s="103"/>
      <c r="G770" s="11"/>
      <c r="J770" s="103"/>
      <c r="K770" s="103"/>
      <c r="L770" s="103"/>
      <c r="M770" s="103"/>
    </row>
    <row r="771" spans="2:13" x14ac:dyDescent="0.25">
      <c r="B771" s="12"/>
      <c r="C771" s="95"/>
      <c r="D771" s="95"/>
      <c r="E771" s="95"/>
      <c r="F771" s="103"/>
      <c r="G771" s="11"/>
      <c r="J771" s="103"/>
      <c r="K771" s="103"/>
      <c r="L771" s="103"/>
      <c r="M771" s="103"/>
    </row>
    <row r="772" spans="2:13" x14ac:dyDescent="0.25">
      <c r="B772" s="12"/>
      <c r="C772" s="95"/>
      <c r="D772" s="95"/>
      <c r="E772" s="95"/>
      <c r="F772" s="103"/>
      <c r="G772" s="11"/>
      <c r="J772" s="103"/>
      <c r="K772" s="103"/>
      <c r="L772" s="103"/>
      <c r="M772" s="103"/>
    </row>
    <row r="773" spans="2:13" x14ac:dyDescent="0.25">
      <c r="B773" s="12"/>
      <c r="C773" s="95"/>
      <c r="D773" s="95"/>
      <c r="E773" s="95"/>
      <c r="F773" s="103"/>
      <c r="G773" s="11"/>
      <c r="J773" s="103"/>
      <c r="K773" s="103"/>
      <c r="L773" s="103"/>
      <c r="M773" s="103"/>
    </row>
    <row r="774" spans="2:13" x14ac:dyDescent="0.25">
      <c r="B774" s="12"/>
      <c r="C774" s="95"/>
      <c r="D774" s="95"/>
      <c r="E774" s="95"/>
      <c r="F774" s="103"/>
      <c r="G774" s="11"/>
      <c r="J774" s="103"/>
      <c r="K774" s="103"/>
      <c r="L774" s="103"/>
      <c r="M774" s="103"/>
    </row>
    <row r="775" spans="2:13" x14ac:dyDescent="0.25">
      <c r="B775" s="12"/>
      <c r="C775" s="95"/>
      <c r="D775" s="95"/>
      <c r="E775" s="95"/>
      <c r="F775" s="103"/>
      <c r="G775" s="11"/>
      <c r="J775" s="103"/>
      <c r="K775" s="103"/>
      <c r="L775" s="103"/>
      <c r="M775" s="103"/>
    </row>
    <row r="776" spans="2:13" x14ac:dyDescent="0.25">
      <c r="B776" s="12"/>
      <c r="C776" s="95"/>
      <c r="D776" s="95"/>
      <c r="E776" s="95"/>
      <c r="F776" s="103"/>
      <c r="G776" s="11"/>
      <c r="J776" s="103"/>
      <c r="K776" s="103"/>
      <c r="L776" s="103"/>
      <c r="M776" s="103"/>
    </row>
    <row r="777" spans="2:13" x14ac:dyDescent="0.25">
      <c r="B777" s="12"/>
      <c r="C777" s="95"/>
      <c r="D777" s="95"/>
      <c r="E777" s="95"/>
      <c r="F777" s="103"/>
      <c r="G777" s="11"/>
      <c r="J777" s="103"/>
      <c r="K777" s="103"/>
      <c r="L777" s="103"/>
      <c r="M777" s="103"/>
    </row>
    <row r="778" spans="2:13" x14ac:dyDescent="0.25">
      <c r="B778" s="12"/>
      <c r="C778" s="95"/>
      <c r="D778" s="95"/>
      <c r="E778" s="95"/>
      <c r="F778" s="103"/>
      <c r="G778" s="11"/>
      <c r="J778" s="103"/>
      <c r="K778" s="103"/>
      <c r="L778" s="103"/>
      <c r="M778" s="103"/>
    </row>
    <row r="779" spans="2:13" x14ac:dyDescent="0.25">
      <c r="B779" s="12"/>
      <c r="C779" s="95"/>
      <c r="D779" s="95"/>
      <c r="E779" s="95"/>
      <c r="F779" s="103"/>
      <c r="G779" s="11"/>
      <c r="J779" s="103"/>
      <c r="K779" s="103"/>
      <c r="L779" s="103"/>
      <c r="M779" s="103"/>
    </row>
    <row r="780" spans="2:13" x14ac:dyDescent="0.25">
      <c r="B780" s="12"/>
      <c r="C780" s="95"/>
      <c r="D780" s="95"/>
      <c r="E780" s="95"/>
      <c r="F780" s="103"/>
      <c r="G780" s="11"/>
      <c r="J780" s="103"/>
      <c r="K780" s="103"/>
      <c r="L780" s="103"/>
      <c r="M780" s="103"/>
    </row>
    <row r="781" spans="2:13" x14ac:dyDescent="0.25">
      <c r="B781" s="12"/>
      <c r="C781" s="95"/>
      <c r="D781" s="95"/>
      <c r="E781" s="95"/>
      <c r="F781" s="103"/>
      <c r="G781" s="11"/>
      <c r="J781" s="103"/>
      <c r="K781" s="103"/>
      <c r="L781" s="103"/>
      <c r="M781" s="103"/>
    </row>
    <row r="782" spans="2:13" x14ac:dyDescent="0.25">
      <c r="B782" s="12"/>
      <c r="C782" s="95"/>
      <c r="D782" s="95"/>
      <c r="E782" s="95"/>
      <c r="F782" s="103"/>
      <c r="G782" s="11"/>
      <c r="J782" s="103"/>
      <c r="K782" s="103"/>
      <c r="L782" s="103"/>
      <c r="M782" s="103"/>
    </row>
    <row r="783" spans="2:13" x14ac:dyDescent="0.25">
      <c r="B783" s="12"/>
      <c r="C783" s="95"/>
      <c r="D783" s="95"/>
      <c r="E783" s="95"/>
      <c r="F783" s="103"/>
      <c r="G783" s="11"/>
      <c r="J783" s="103"/>
      <c r="K783" s="103"/>
      <c r="L783" s="103"/>
      <c r="M783" s="103"/>
    </row>
    <row r="784" spans="2:13" x14ac:dyDescent="0.25">
      <c r="B784" s="12"/>
      <c r="C784" s="95"/>
      <c r="D784" s="95"/>
      <c r="E784" s="95"/>
      <c r="F784" s="103"/>
      <c r="G784" s="11"/>
      <c r="J784" s="103"/>
      <c r="K784" s="103"/>
      <c r="L784" s="103"/>
      <c r="M784" s="103"/>
    </row>
    <row r="785" spans="2:13" x14ac:dyDescent="0.25">
      <c r="B785" s="12"/>
      <c r="C785" s="95"/>
      <c r="D785" s="95"/>
      <c r="E785" s="95"/>
      <c r="F785" s="103"/>
      <c r="G785" s="11"/>
      <c r="J785" s="103"/>
      <c r="K785" s="103"/>
      <c r="L785" s="103"/>
      <c r="M785" s="103"/>
    </row>
    <row r="786" spans="2:13" x14ac:dyDescent="0.25">
      <c r="B786" s="12"/>
      <c r="C786" s="95"/>
      <c r="D786" s="95"/>
      <c r="E786" s="95"/>
      <c r="F786" s="103"/>
      <c r="G786" s="11"/>
      <c r="J786" s="103"/>
      <c r="K786" s="103"/>
      <c r="L786" s="103"/>
      <c r="M786" s="103"/>
    </row>
    <row r="787" spans="2:13" x14ac:dyDescent="0.25">
      <c r="B787" s="12"/>
      <c r="C787" s="95"/>
      <c r="D787" s="95"/>
      <c r="E787" s="95"/>
      <c r="F787" s="103"/>
      <c r="G787" s="11"/>
      <c r="J787" s="103"/>
      <c r="K787" s="103"/>
      <c r="L787" s="103"/>
      <c r="M787" s="103"/>
    </row>
    <row r="788" spans="2:13" x14ac:dyDescent="0.25">
      <c r="B788" s="12"/>
      <c r="C788" s="95"/>
      <c r="D788" s="95"/>
      <c r="E788" s="95"/>
      <c r="F788" s="103"/>
      <c r="G788" s="11"/>
      <c r="J788" s="103"/>
      <c r="K788" s="103"/>
      <c r="L788" s="103"/>
      <c r="M788" s="103"/>
    </row>
    <row r="789" spans="2:13" x14ac:dyDescent="0.25">
      <c r="B789" s="12"/>
      <c r="C789" s="95"/>
      <c r="D789" s="95"/>
      <c r="E789" s="95"/>
      <c r="F789" s="103"/>
      <c r="G789" s="11"/>
      <c r="J789" s="103"/>
      <c r="K789" s="103"/>
      <c r="L789" s="103"/>
      <c r="M789" s="103"/>
    </row>
    <row r="790" spans="2:13" x14ac:dyDescent="0.25">
      <c r="B790" s="12"/>
      <c r="C790" s="95"/>
      <c r="D790" s="95"/>
      <c r="E790" s="95"/>
      <c r="F790" s="103"/>
      <c r="G790" s="11"/>
      <c r="J790" s="103"/>
      <c r="K790" s="103"/>
      <c r="L790" s="103"/>
      <c r="M790" s="103"/>
    </row>
    <row r="791" spans="2:13" x14ac:dyDescent="0.25">
      <c r="B791" s="12"/>
      <c r="C791" s="95"/>
      <c r="D791" s="95"/>
      <c r="E791" s="95"/>
      <c r="F791" s="103"/>
      <c r="G791" s="11"/>
      <c r="J791" s="103"/>
      <c r="K791" s="103"/>
      <c r="L791" s="103"/>
      <c r="M791" s="103"/>
    </row>
    <row r="792" spans="2:13" x14ac:dyDescent="0.25">
      <c r="B792" s="12"/>
      <c r="C792" s="95"/>
      <c r="D792" s="95"/>
      <c r="E792" s="95"/>
      <c r="F792" s="103"/>
      <c r="G792" s="11"/>
      <c r="J792" s="103"/>
      <c r="K792" s="103"/>
      <c r="L792" s="103"/>
      <c r="M792" s="103"/>
    </row>
    <row r="793" spans="2:13" x14ac:dyDescent="0.25">
      <c r="B793" s="12"/>
      <c r="C793" s="95"/>
      <c r="D793" s="95"/>
      <c r="E793" s="95"/>
      <c r="F793" s="103"/>
      <c r="G793" s="11"/>
      <c r="J793" s="103"/>
      <c r="K793" s="103"/>
      <c r="L793" s="103"/>
      <c r="M793" s="103"/>
    </row>
    <row r="794" spans="2:13" x14ac:dyDescent="0.25">
      <c r="B794" s="12"/>
      <c r="C794" s="95"/>
      <c r="D794" s="95"/>
      <c r="E794" s="95"/>
      <c r="F794" s="103"/>
      <c r="G794" s="11"/>
      <c r="J794" s="103"/>
      <c r="K794" s="103"/>
      <c r="L794" s="103"/>
      <c r="M794" s="103"/>
    </row>
    <row r="795" spans="2:13" x14ac:dyDescent="0.25">
      <c r="B795" s="12"/>
      <c r="C795" s="95"/>
      <c r="D795" s="95"/>
      <c r="E795" s="95"/>
      <c r="F795" s="103"/>
      <c r="G795" s="11"/>
      <c r="J795" s="103"/>
      <c r="K795" s="103"/>
      <c r="L795" s="103"/>
      <c r="M795" s="103"/>
    </row>
    <row r="796" spans="2:13" x14ac:dyDescent="0.25">
      <c r="B796" s="12"/>
      <c r="C796" s="95"/>
      <c r="D796" s="95"/>
      <c r="E796" s="95"/>
      <c r="F796" s="103"/>
      <c r="G796" s="11"/>
      <c r="J796" s="103"/>
      <c r="K796" s="103"/>
      <c r="L796" s="103"/>
      <c r="M796" s="103"/>
    </row>
    <row r="797" spans="2:13" x14ac:dyDescent="0.25">
      <c r="B797" s="12"/>
      <c r="C797" s="95"/>
      <c r="D797" s="95"/>
      <c r="E797" s="95"/>
      <c r="F797" s="103"/>
      <c r="G797" s="11"/>
      <c r="J797" s="103"/>
      <c r="K797" s="103"/>
      <c r="L797" s="103"/>
      <c r="M797" s="103"/>
    </row>
    <row r="798" spans="2:13" x14ac:dyDescent="0.25">
      <c r="B798" s="12"/>
      <c r="C798" s="95"/>
      <c r="D798" s="95"/>
      <c r="E798" s="95"/>
      <c r="F798" s="103"/>
      <c r="G798" s="11"/>
      <c r="J798" s="103"/>
      <c r="K798" s="103"/>
      <c r="L798" s="103"/>
      <c r="M798" s="103"/>
    </row>
    <row r="799" spans="2:13" x14ac:dyDescent="0.25">
      <c r="B799" s="12"/>
      <c r="C799" s="95"/>
      <c r="D799" s="95"/>
      <c r="E799" s="95"/>
      <c r="F799" s="103"/>
      <c r="G799" s="11"/>
      <c r="J799" s="103"/>
      <c r="K799" s="103"/>
      <c r="L799" s="103"/>
      <c r="M799" s="103"/>
    </row>
    <row r="800" spans="2:13" x14ac:dyDescent="0.25">
      <c r="B800" s="12"/>
      <c r="C800" s="95"/>
      <c r="D800" s="95"/>
      <c r="E800" s="95"/>
      <c r="F800" s="103"/>
      <c r="G800" s="11"/>
      <c r="J800" s="103"/>
      <c r="K800" s="103"/>
      <c r="L800" s="103"/>
      <c r="M800" s="103"/>
    </row>
    <row r="801" spans="2:13" x14ac:dyDescent="0.25">
      <c r="B801" s="12"/>
      <c r="C801" s="95"/>
      <c r="D801" s="95"/>
      <c r="E801" s="95"/>
      <c r="F801" s="103"/>
      <c r="G801" s="11"/>
      <c r="J801" s="103"/>
      <c r="K801" s="103"/>
      <c r="L801" s="103"/>
      <c r="M801" s="103"/>
    </row>
    <row r="802" spans="2:13" x14ac:dyDescent="0.25">
      <c r="B802" s="12"/>
      <c r="C802" s="95"/>
      <c r="D802" s="95"/>
      <c r="E802" s="95"/>
      <c r="F802" s="103"/>
      <c r="G802" s="11"/>
      <c r="J802" s="103"/>
      <c r="K802" s="103"/>
      <c r="L802" s="103"/>
      <c r="M802" s="103"/>
    </row>
    <row r="803" spans="2:13" x14ac:dyDescent="0.25">
      <c r="B803" s="12"/>
      <c r="C803" s="95"/>
      <c r="D803" s="95"/>
      <c r="E803" s="95"/>
      <c r="F803" s="103"/>
      <c r="G803" s="11"/>
      <c r="J803" s="103"/>
      <c r="K803" s="103"/>
      <c r="L803" s="103"/>
      <c r="M803" s="103"/>
    </row>
    <row r="804" spans="2:13" x14ac:dyDescent="0.25">
      <c r="B804" s="12"/>
      <c r="C804" s="95"/>
      <c r="D804" s="95"/>
      <c r="E804" s="95"/>
      <c r="F804" s="103"/>
      <c r="G804" s="11"/>
      <c r="J804" s="103"/>
      <c r="K804" s="103"/>
      <c r="L804" s="103"/>
      <c r="M804" s="103"/>
    </row>
    <row r="805" spans="2:13" x14ac:dyDescent="0.25">
      <c r="B805" s="12"/>
      <c r="C805" s="95"/>
      <c r="D805" s="95"/>
      <c r="E805" s="95"/>
      <c r="F805" s="103"/>
      <c r="G805" s="11"/>
      <c r="J805" s="103"/>
      <c r="K805" s="103"/>
      <c r="L805" s="103"/>
      <c r="M805" s="103"/>
    </row>
    <row r="806" spans="2:13" x14ac:dyDescent="0.25">
      <c r="B806" s="12"/>
      <c r="C806" s="95"/>
      <c r="D806" s="95"/>
      <c r="E806" s="95"/>
      <c r="F806" s="103"/>
      <c r="G806" s="11"/>
      <c r="J806" s="103"/>
      <c r="K806" s="103"/>
      <c r="L806" s="103"/>
      <c r="M806" s="103"/>
    </row>
    <row r="807" spans="2:13" x14ac:dyDescent="0.25">
      <c r="B807" s="12"/>
      <c r="C807" s="95"/>
      <c r="D807" s="95"/>
      <c r="E807" s="95"/>
      <c r="F807" s="103"/>
      <c r="G807" s="11"/>
      <c r="J807" s="103"/>
      <c r="K807" s="103"/>
      <c r="L807" s="103"/>
      <c r="M807" s="103"/>
    </row>
    <row r="808" spans="2:13" x14ac:dyDescent="0.25">
      <c r="B808" s="12"/>
      <c r="C808" s="95"/>
      <c r="D808" s="95"/>
      <c r="E808" s="95"/>
      <c r="F808" s="103"/>
      <c r="G808" s="11"/>
      <c r="J808" s="103"/>
      <c r="K808" s="103"/>
      <c r="L808" s="103"/>
      <c r="M808" s="103"/>
    </row>
    <row r="809" spans="2:13" x14ac:dyDescent="0.25">
      <c r="B809" s="12"/>
      <c r="C809" s="95"/>
      <c r="D809" s="95"/>
      <c r="E809" s="95"/>
      <c r="F809" s="103"/>
      <c r="G809" s="11"/>
      <c r="J809" s="103"/>
      <c r="K809" s="103"/>
      <c r="L809" s="103"/>
      <c r="M809" s="103"/>
    </row>
    <row r="810" spans="2:13" x14ac:dyDescent="0.25">
      <c r="B810" s="12"/>
      <c r="C810" s="95"/>
      <c r="D810" s="95"/>
      <c r="E810" s="95"/>
      <c r="F810" s="103"/>
      <c r="G810" s="11"/>
      <c r="J810" s="103"/>
      <c r="K810" s="103"/>
      <c r="L810" s="103"/>
      <c r="M810" s="103"/>
    </row>
    <row r="811" spans="2:13" x14ac:dyDescent="0.25">
      <c r="B811" s="12"/>
      <c r="C811" s="95"/>
      <c r="D811" s="95"/>
      <c r="E811" s="95"/>
      <c r="F811" s="103"/>
      <c r="G811" s="11"/>
      <c r="J811" s="103"/>
      <c r="K811" s="103"/>
      <c r="L811" s="103"/>
      <c r="M811" s="103"/>
    </row>
    <row r="812" spans="2:13" x14ac:dyDescent="0.25">
      <c r="B812" s="12"/>
      <c r="C812" s="95"/>
      <c r="D812" s="95"/>
      <c r="E812" s="95"/>
      <c r="F812" s="103"/>
      <c r="G812" s="11"/>
      <c r="J812" s="103"/>
      <c r="K812" s="103"/>
      <c r="L812" s="103"/>
      <c r="M812" s="103"/>
    </row>
    <row r="813" spans="2:13" x14ac:dyDescent="0.25">
      <c r="B813" s="12"/>
      <c r="C813" s="95"/>
      <c r="D813" s="95"/>
      <c r="E813" s="95"/>
      <c r="F813" s="103"/>
      <c r="G813" s="11"/>
      <c r="J813" s="103"/>
      <c r="K813" s="103"/>
      <c r="L813" s="103"/>
      <c r="M813" s="103"/>
    </row>
    <row r="814" spans="2:13" x14ac:dyDescent="0.25">
      <c r="B814" s="12"/>
      <c r="C814" s="95"/>
      <c r="D814" s="95"/>
      <c r="E814" s="95"/>
      <c r="F814" s="103"/>
      <c r="G814" s="11"/>
      <c r="J814" s="103"/>
      <c r="K814" s="103"/>
      <c r="L814" s="103"/>
      <c r="M814" s="103"/>
    </row>
    <row r="815" spans="2:13" x14ac:dyDescent="0.25">
      <c r="B815" s="12"/>
      <c r="C815" s="95"/>
      <c r="D815" s="95"/>
      <c r="E815" s="95"/>
      <c r="F815" s="103"/>
      <c r="G815" s="11"/>
      <c r="J815" s="103"/>
      <c r="K815" s="103"/>
      <c r="L815" s="103"/>
      <c r="M815" s="103"/>
    </row>
    <row r="816" spans="2:13" x14ac:dyDescent="0.25">
      <c r="B816" s="12"/>
      <c r="C816" s="95"/>
      <c r="D816" s="95"/>
      <c r="E816" s="95"/>
      <c r="F816" s="103"/>
      <c r="G816" s="11"/>
      <c r="J816" s="103"/>
      <c r="K816" s="103"/>
      <c r="L816" s="103"/>
      <c r="M816" s="103"/>
    </row>
    <row r="817" spans="2:13" x14ac:dyDescent="0.25">
      <c r="B817" s="12"/>
      <c r="C817" s="95"/>
      <c r="D817" s="95"/>
      <c r="E817" s="95"/>
      <c r="F817" s="103"/>
      <c r="G817" s="11"/>
      <c r="J817" s="103"/>
      <c r="K817" s="103"/>
      <c r="L817" s="103"/>
      <c r="M817" s="103"/>
    </row>
    <row r="818" spans="2:13" x14ac:dyDescent="0.25">
      <c r="B818" s="12"/>
      <c r="C818" s="95"/>
      <c r="D818" s="95"/>
      <c r="E818" s="95"/>
      <c r="F818" s="103"/>
      <c r="G818" s="11"/>
      <c r="J818" s="103"/>
      <c r="K818" s="103"/>
      <c r="L818" s="103"/>
      <c r="M818" s="103"/>
    </row>
    <row r="819" spans="2:13" x14ac:dyDescent="0.25">
      <c r="B819" s="12"/>
      <c r="C819" s="95"/>
      <c r="D819" s="95"/>
      <c r="E819" s="95"/>
      <c r="F819" s="103"/>
      <c r="G819" s="11"/>
      <c r="J819" s="103"/>
      <c r="K819" s="103"/>
      <c r="L819" s="103"/>
      <c r="M819" s="103"/>
    </row>
    <row r="820" spans="2:13" x14ac:dyDescent="0.25">
      <c r="B820" s="12"/>
      <c r="C820" s="95"/>
      <c r="D820" s="95"/>
      <c r="E820" s="95"/>
      <c r="F820" s="103"/>
      <c r="G820" s="11"/>
      <c r="J820" s="103"/>
      <c r="K820" s="103"/>
      <c r="L820" s="103"/>
      <c r="M820" s="103"/>
    </row>
    <row r="821" spans="2:13" x14ac:dyDescent="0.25">
      <c r="B821" s="12"/>
      <c r="C821" s="95"/>
      <c r="D821" s="95"/>
      <c r="E821" s="95"/>
      <c r="F821" s="103"/>
      <c r="G821" s="11"/>
      <c r="J821" s="103"/>
      <c r="K821" s="103"/>
      <c r="L821" s="103"/>
      <c r="M821" s="103"/>
    </row>
    <row r="822" spans="2:13" x14ac:dyDescent="0.25">
      <c r="B822" s="12"/>
      <c r="C822" s="95"/>
      <c r="D822" s="95"/>
      <c r="E822" s="95"/>
      <c r="F822" s="103"/>
      <c r="G822" s="11"/>
      <c r="J822" s="103"/>
      <c r="K822" s="103"/>
      <c r="L822" s="103"/>
      <c r="M822" s="103"/>
    </row>
    <row r="823" spans="2:13" x14ac:dyDescent="0.25">
      <c r="B823" s="12"/>
      <c r="C823" s="95"/>
      <c r="D823" s="95"/>
      <c r="E823" s="95"/>
      <c r="F823" s="103"/>
      <c r="G823" s="11"/>
      <c r="J823" s="103"/>
      <c r="K823" s="103"/>
      <c r="L823" s="103"/>
      <c r="M823" s="103"/>
    </row>
    <row r="824" spans="2:13" x14ac:dyDescent="0.25">
      <c r="B824" s="12"/>
      <c r="C824" s="95"/>
      <c r="D824" s="95"/>
      <c r="E824" s="95"/>
      <c r="F824" s="103"/>
      <c r="G824" s="11"/>
      <c r="J824" s="103"/>
      <c r="K824" s="103"/>
      <c r="L824" s="103"/>
      <c r="M824" s="103"/>
    </row>
    <row r="825" spans="2:13" x14ac:dyDescent="0.25">
      <c r="B825" s="12"/>
      <c r="C825" s="95"/>
      <c r="D825" s="95"/>
      <c r="E825" s="95"/>
      <c r="F825" s="103"/>
      <c r="G825" s="11"/>
      <c r="J825" s="103"/>
      <c r="K825" s="103"/>
      <c r="L825" s="103"/>
      <c r="M825" s="103"/>
    </row>
    <row r="826" spans="2:13" x14ac:dyDescent="0.25">
      <c r="B826" s="12"/>
      <c r="C826" s="95"/>
      <c r="D826" s="95"/>
      <c r="E826" s="95"/>
      <c r="F826" s="103"/>
      <c r="G826" s="11"/>
      <c r="J826" s="103"/>
      <c r="K826" s="103"/>
      <c r="L826" s="103"/>
      <c r="M826" s="103"/>
    </row>
    <row r="827" spans="2:13" x14ac:dyDescent="0.25">
      <c r="B827" s="12"/>
      <c r="C827" s="95"/>
      <c r="D827" s="95"/>
      <c r="E827" s="95"/>
      <c r="F827" s="103"/>
      <c r="G827" s="11"/>
      <c r="J827" s="103"/>
      <c r="K827" s="103"/>
      <c r="L827" s="103"/>
      <c r="M827" s="103"/>
    </row>
    <row r="828" spans="2:13" x14ac:dyDescent="0.25">
      <c r="B828" s="12"/>
      <c r="C828" s="95"/>
      <c r="D828" s="95"/>
      <c r="E828" s="95"/>
      <c r="F828" s="103"/>
      <c r="G828" s="11"/>
      <c r="J828" s="103"/>
      <c r="K828" s="103"/>
      <c r="L828" s="103"/>
      <c r="M828" s="103"/>
    </row>
    <row r="829" spans="2:13" x14ac:dyDescent="0.25">
      <c r="B829" s="12"/>
      <c r="C829" s="95"/>
      <c r="D829" s="95"/>
      <c r="E829" s="95"/>
      <c r="F829" s="103"/>
      <c r="G829" s="11"/>
      <c r="J829" s="103"/>
      <c r="K829" s="103"/>
      <c r="L829" s="103"/>
      <c r="M829" s="103"/>
    </row>
    <row r="830" spans="2:13" x14ac:dyDescent="0.25">
      <c r="B830" s="12"/>
      <c r="C830" s="95"/>
      <c r="D830" s="95"/>
      <c r="E830" s="95"/>
      <c r="F830" s="103"/>
      <c r="G830" s="11"/>
      <c r="J830" s="103"/>
      <c r="K830" s="103"/>
      <c r="L830" s="103"/>
      <c r="M830" s="103"/>
    </row>
    <row r="831" spans="2:13" x14ac:dyDescent="0.25">
      <c r="B831" s="12"/>
      <c r="C831" s="95"/>
      <c r="D831" s="95"/>
      <c r="E831" s="95"/>
      <c r="F831" s="103"/>
      <c r="G831" s="11"/>
      <c r="J831" s="103"/>
      <c r="K831" s="103"/>
      <c r="L831" s="103"/>
      <c r="M831" s="103"/>
    </row>
    <row r="832" spans="2:13" x14ac:dyDescent="0.25">
      <c r="B832" s="12"/>
      <c r="C832" s="95"/>
      <c r="D832" s="95"/>
      <c r="E832" s="95"/>
      <c r="F832" s="103"/>
      <c r="G832" s="11"/>
      <c r="J832" s="103"/>
      <c r="K832" s="103"/>
      <c r="L832" s="103"/>
      <c r="M832" s="103"/>
    </row>
    <row r="833" spans="2:13" x14ac:dyDescent="0.25">
      <c r="B833" s="12"/>
      <c r="C833" s="95"/>
      <c r="D833" s="95"/>
      <c r="E833" s="95"/>
      <c r="F833" s="103"/>
      <c r="G833" s="11"/>
      <c r="J833" s="103"/>
      <c r="K833" s="103"/>
      <c r="L833" s="103"/>
      <c r="M833" s="103"/>
    </row>
    <row r="834" spans="2:13" x14ac:dyDescent="0.25">
      <c r="B834" s="12"/>
      <c r="C834" s="95"/>
      <c r="D834" s="95"/>
      <c r="E834" s="95"/>
      <c r="F834" s="103"/>
      <c r="G834" s="11"/>
      <c r="J834" s="103"/>
      <c r="K834" s="103"/>
      <c r="L834" s="103"/>
      <c r="M834" s="103"/>
    </row>
    <row r="835" spans="2:13" x14ac:dyDescent="0.25">
      <c r="B835" s="12"/>
      <c r="C835" s="95"/>
      <c r="D835" s="95"/>
      <c r="E835" s="95"/>
      <c r="F835" s="103"/>
      <c r="G835" s="11"/>
      <c r="J835" s="103"/>
      <c r="K835" s="103"/>
      <c r="L835" s="103"/>
      <c r="M835" s="103"/>
    </row>
    <row r="836" spans="2:13" x14ac:dyDescent="0.25">
      <c r="B836" s="12"/>
      <c r="C836" s="95"/>
      <c r="D836" s="95"/>
      <c r="E836" s="95"/>
      <c r="F836" s="103"/>
      <c r="G836" s="11"/>
      <c r="J836" s="103"/>
      <c r="K836" s="103"/>
      <c r="L836" s="103"/>
      <c r="M836" s="103"/>
    </row>
    <row r="837" spans="2:13" x14ac:dyDescent="0.25">
      <c r="B837" s="12"/>
      <c r="C837" s="95"/>
      <c r="D837" s="95"/>
      <c r="E837" s="95"/>
      <c r="F837" s="103"/>
      <c r="G837" s="11"/>
      <c r="J837" s="103"/>
      <c r="K837" s="103"/>
      <c r="L837" s="103"/>
      <c r="M837" s="103"/>
    </row>
    <row r="838" spans="2:13" x14ac:dyDescent="0.25">
      <c r="B838" s="12"/>
      <c r="C838" s="95"/>
      <c r="D838" s="95"/>
      <c r="E838" s="95"/>
      <c r="F838" s="103"/>
      <c r="G838" s="11"/>
      <c r="J838" s="103"/>
      <c r="K838" s="103"/>
      <c r="L838" s="103"/>
      <c r="M838" s="103"/>
    </row>
    <row r="839" spans="2:13" x14ac:dyDescent="0.25">
      <c r="B839" s="12"/>
      <c r="C839" s="95"/>
      <c r="D839" s="95"/>
      <c r="E839" s="95"/>
      <c r="F839" s="103"/>
      <c r="G839" s="11"/>
      <c r="J839" s="103"/>
      <c r="K839" s="103"/>
      <c r="L839" s="103"/>
      <c r="M839" s="103"/>
    </row>
    <row r="840" spans="2:13" x14ac:dyDescent="0.25">
      <c r="B840" s="12"/>
      <c r="C840" s="95"/>
      <c r="D840" s="95"/>
      <c r="E840" s="95"/>
      <c r="F840" s="103"/>
      <c r="G840" s="11"/>
      <c r="J840" s="103"/>
      <c r="K840" s="103"/>
      <c r="L840" s="103"/>
      <c r="M840" s="103"/>
    </row>
    <row r="841" spans="2:13" x14ac:dyDescent="0.25">
      <c r="B841" s="12"/>
      <c r="C841" s="95"/>
      <c r="D841" s="95"/>
      <c r="E841" s="95"/>
      <c r="F841" s="103"/>
      <c r="G841" s="11"/>
      <c r="J841" s="103"/>
      <c r="K841" s="103"/>
      <c r="L841" s="103"/>
      <c r="M841" s="103"/>
    </row>
    <row r="842" spans="2:13" x14ac:dyDescent="0.25">
      <c r="B842" s="12"/>
      <c r="C842" s="95"/>
      <c r="D842" s="95"/>
      <c r="E842" s="95"/>
      <c r="F842" s="103"/>
      <c r="G842" s="11"/>
      <c r="J842" s="103"/>
      <c r="K842" s="103"/>
      <c r="L842" s="103"/>
      <c r="M842" s="103"/>
    </row>
    <row r="843" spans="2:13" x14ac:dyDescent="0.25">
      <c r="B843" s="12"/>
      <c r="C843" s="95"/>
      <c r="D843" s="95"/>
      <c r="E843" s="95"/>
      <c r="F843" s="103"/>
      <c r="G843" s="11"/>
      <c r="J843" s="103"/>
      <c r="K843" s="103"/>
      <c r="L843" s="103"/>
      <c r="M843" s="103"/>
    </row>
    <row r="844" spans="2:13" x14ac:dyDescent="0.25">
      <c r="B844" s="12"/>
      <c r="C844" s="95"/>
      <c r="D844" s="95"/>
      <c r="E844" s="95"/>
      <c r="F844" s="103"/>
      <c r="G844" s="11"/>
      <c r="J844" s="103"/>
      <c r="K844" s="103"/>
      <c r="L844" s="103"/>
      <c r="M844" s="103"/>
    </row>
    <row r="845" spans="2:13" x14ac:dyDescent="0.25">
      <c r="B845" s="12"/>
      <c r="C845" s="95"/>
      <c r="D845" s="95"/>
      <c r="E845" s="95"/>
      <c r="F845" s="103"/>
      <c r="G845" s="11"/>
      <c r="J845" s="103"/>
      <c r="K845" s="103"/>
      <c r="L845" s="103"/>
      <c r="M845" s="103"/>
    </row>
    <row r="846" spans="2:13" x14ac:dyDescent="0.25">
      <c r="B846" s="12"/>
      <c r="C846" s="95"/>
      <c r="D846" s="95"/>
      <c r="E846" s="95"/>
      <c r="F846" s="103"/>
      <c r="G846" s="11"/>
      <c r="J846" s="103"/>
      <c r="K846" s="103"/>
      <c r="L846" s="103"/>
      <c r="M846" s="103"/>
    </row>
    <row r="847" spans="2:13" x14ac:dyDescent="0.25">
      <c r="B847" s="12"/>
      <c r="C847" s="95"/>
      <c r="D847" s="95"/>
      <c r="E847" s="95"/>
      <c r="F847" s="103"/>
      <c r="G847" s="11"/>
      <c r="J847" s="103"/>
      <c r="K847" s="103"/>
      <c r="L847" s="103"/>
      <c r="M847" s="103"/>
    </row>
    <row r="848" spans="2:13" x14ac:dyDescent="0.25">
      <c r="B848" s="12"/>
      <c r="C848" s="95"/>
      <c r="D848" s="95"/>
      <c r="E848" s="95"/>
      <c r="F848" s="103"/>
      <c r="G848" s="11"/>
      <c r="J848" s="103"/>
      <c r="K848" s="103"/>
      <c r="L848" s="103"/>
      <c r="M848" s="103"/>
    </row>
    <row r="849" spans="2:13" x14ac:dyDescent="0.25">
      <c r="B849" s="12"/>
      <c r="C849" s="95"/>
      <c r="D849" s="95"/>
      <c r="E849" s="95"/>
      <c r="F849" s="103"/>
      <c r="G849" s="11"/>
      <c r="J849" s="103"/>
      <c r="K849" s="103"/>
      <c r="L849" s="103"/>
      <c r="M849" s="103"/>
    </row>
    <row r="850" spans="2:13" x14ac:dyDescent="0.25">
      <c r="B850" s="12"/>
      <c r="C850" s="95"/>
      <c r="D850" s="95"/>
      <c r="E850" s="95"/>
      <c r="F850" s="103"/>
      <c r="G850" s="11"/>
      <c r="J850" s="103"/>
      <c r="K850" s="103"/>
      <c r="L850" s="103"/>
      <c r="M850" s="103"/>
    </row>
    <row r="851" spans="2:13" x14ac:dyDescent="0.25">
      <c r="B851" s="12"/>
      <c r="C851" s="95"/>
      <c r="D851" s="95"/>
      <c r="E851" s="95"/>
      <c r="F851" s="103"/>
      <c r="G851" s="11"/>
      <c r="J851" s="103"/>
      <c r="K851" s="103"/>
      <c r="L851" s="103"/>
      <c r="M851" s="103"/>
    </row>
    <row r="852" spans="2:13" x14ac:dyDescent="0.25">
      <c r="B852" s="12"/>
      <c r="C852" s="95"/>
      <c r="D852" s="95"/>
      <c r="E852" s="95"/>
      <c r="F852" s="103"/>
      <c r="G852" s="11"/>
      <c r="J852" s="103"/>
      <c r="K852" s="103"/>
      <c r="L852" s="103"/>
      <c r="M852" s="103"/>
    </row>
    <row r="853" spans="2:13" x14ac:dyDescent="0.25">
      <c r="B853" s="12"/>
      <c r="C853" s="95"/>
      <c r="D853" s="95"/>
      <c r="E853" s="95"/>
      <c r="F853" s="103"/>
      <c r="G853" s="11"/>
      <c r="J853" s="103"/>
      <c r="K853" s="103"/>
      <c r="L853" s="103"/>
      <c r="M853" s="103"/>
    </row>
    <row r="854" spans="2:13" x14ac:dyDescent="0.25">
      <c r="B854" s="12"/>
      <c r="C854" s="95"/>
      <c r="D854" s="95"/>
      <c r="E854" s="95"/>
      <c r="F854" s="103"/>
      <c r="G854" s="11"/>
      <c r="J854" s="103"/>
      <c r="K854" s="103"/>
      <c r="L854" s="103"/>
      <c r="M854" s="103"/>
    </row>
    <row r="855" spans="2:13" x14ac:dyDescent="0.25">
      <c r="B855" s="12"/>
      <c r="C855" s="95"/>
      <c r="D855" s="95"/>
      <c r="E855" s="95"/>
      <c r="F855" s="103"/>
      <c r="G855" s="11"/>
      <c r="J855" s="103"/>
      <c r="K855" s="103"/>
      <c r="L855" s="103"/>
      <c r="M855" s="103"/>
    </row>
    <row r="856" spans="2:13" x14ac:dyDescent="0.25">
      <c r="B856" s="12"/>
      <c r="C856" s="95"/>
      <c r="D856" s="95"/>
      <c r="E856" s="95"/>
      <c r="F856" s="103"/>
      <c r="G856" s="11"/>
      <c r="J856" s="103"/>
      <c r="K856" s="103"/>
      <c r="L856" s="103"/>
      <c r="M856" s="103"/>
    </row>
    <row r="857" spans="2:13" x14ac:dyDescent="0.25">
      <c r="B857" s="12"/>
      <c r="C857" s="95"/>
      <c r="D857" s="95"/>
      <c r="E857" s="95"/>
      <c r="F857" s="103"/>
      <c r="G857" s="11"/>
      <c r="J857" s="103"/>
      <c r="K857" s="103"/>
      <c r="L857" s="103"/>
      <c r="M857" s="103"/>
    </row>
    <row r="858" spans="2:13" x14ac:dyDescent="0.25">
      <c r="B858" s="12"/>
      <c r="C858" s="95"/>
      <c r="D858" s="95"/>
      <c r="E858" s="95"/>
      <c r="F858" s="103"/>
      <c r="G858" s="11"/>
      <c r="J858" s="103"/>
      <c r="K858" s="103"/>
      <c r="L858" s="103"/>
      <c r="M858" s="103"/>
    </row>
    <row r="859" spans="2:13" x14ac:dyDescent="0.25">
      <c r="B859" s="12"/>
      <c r="C859" s="95"/>
      <c r="D859" s="95"/>
      <c r="E859" s="95"/>
      <c r="F859" s="103"/>
      <c r="G859" s="11"/>
      <c r="J859" s="103"/>
      <c r="K859" s="103"/>
      <c r="L859" s="103"/>
      <c r="M859" s="103"/>
    </row>
    <row r="860" spans="2:13" x14ac:dyDescent="0.25">
      <c r="B860" s="12"/>
      <c r="C860" s="95"/>
      <c r="D860" s="95"/>
      <c r="E860" s="95"/>
      <c r="F860" s="103"/>
      <c r="G860" s="11"/>
      <c r="J860" s="103"/>
      <c r="K860" s="103"/>
      <c r="L860" s="103"/>
      <c r="M860" s="103"/>
    </row>
    <row r="861" spans="2:13" x14ac:dyDescent="0.25">
      <c r="B861" s="12"/>
      <c r="C861" s="95"/>
      <c r="D861" s="95"/>
      <c r="E861" s="95"/>
      <c r="F861" s="103"/>
      <c r="G861" s="11"/>
      <c r="J861" s="103"/>
      <c r="K861" s="103"/>
      <c r="L861" s="103"/>
      <c r="M861" s="103"/>
    </row>
    <row r="862" spans="2:13" x14ac:dyDescent="0.25">
      <c r="B862" s="12"/>
      <c r="C862" s="95"/>
      <c r="D862" s="95"/>
      <c r="E862" s="95"/>
      <c r="F862" s="103"/>
      <c r="G862" s="11"/>
      <c r="J862" s="103"/>
      <c r="K862" s="103"/>
      <c r="L862" s="103"/>
      <c r="M862" s="103"/>
    </row>
    <row r="863" spans="2:13" x14ac:dyDescent="0.25">
      <c r="B863" s="12"/>
      <c r="C863" s="95"/>
      <c r="D863" s="95"/>
      <c r="E863" s="95"/>
      <c r="F863" s="103"/>
      <c r="G863" s="11"/>
      <c r="J863" s="103"/>
      <c r="K863" s="103"/>
      <c r="L863" s="103"/>
      <c r="M863" s="103"/>
    </row>
    <row r="864" spans="2:13" x14ac:dyDescent="0.25">
      <c r="B864" s="12"/>
      <c r="C864" s="95"/>
      <c r="D864" s="95"/>
      <c r="E864" s="95"/>
      <c r="F864" s="103"/>
      <c r="G864" s="11"/>
      <c r="J864" s="103"/>
      <c r="K864" s="103"/>
      <c r="L864" s="103"/>
      <c r="M864" s="103"/>
    </row>
    <row r="865" spans="2:13" x14ac:dyDescent="0.25">
      <c r="B865" s="12"/>
      <c r="C865" s="95"/>
      <c r="D865" s="95"/>
      <c r="E865" s="95"/>
      <c r="F865" s="103"/>
      <c r="G865" s="11"/>
      <c r="J865" s="103"/>
      <c r="K865" s="103"/>
      <c r="L865" s="103"/>
      <c r="M865" s="103"/>
    </row>
    <row r="866" spans="2:13" x14ac:dyDescent="0.25">
      <c r="B866" s="12"/>
      <c r="C866" s="95"/>
      <c r="D866" s="95"/>
      <c r="E866" s="95"/>
      <c r="F866" s="103"/>
      <c r="G866" s="11"/>
      <c r="J866" s="103"/>
      <c r="K866" s="103"/>
      <c r="L866" s="103"/>
      <c r="M866" s="103"/>
    </row>
    <row r="867" spans="2:13" x14ac:dyDescent="0.25">
      <c r="B867" s="12"/>
      <c r="C867" s="95"/>
      <c r="D867" s="95"/>
      <c r="E867" s="95"/>
      <c r="F867" s="103"/>
      <c r="G867" s="11"/>
      <c r="J867" s="103"/>
      <c r="K867" s="103"/>
      <c r="L867" s="103"/>
      <c r="M867" s="103"/>
    </row>
    <row r="868" spans="2:13" x14ac:dyDescent="0.25">
      <c r="B868" s="12"/>
      <c r="C868" s="95"/>
      <c r="D868" s="95"/>
      <c r="E868" s="95"/>
      <c r="F868" s="103"/>
      <c r="G868" s="11"/>
      <c r="J868" s="103"/>
      <c r="K868" s="103"/>
      <c r="L868" s="103"/>
      <c r="M868" s="103"/>
    </row>
    <row r="869" spans="2:13" x14ac:dyDescent="0.25">
      <c r="B869" s="12"/>
      <c r="C869" s="95"/>
      <c r="D869" s="95"/>
      <c r="E869" s="95"/>
      <c r="F869" s="103"/>
      <c r="G869" s="11"/>
      <c r="J869" s="103"/>
      <c r="K869" s="103"/>
      <c r="L869" s="103"/>
      <c r="M869" s="103"/>
    </row>
    <row r="870" spans="2:13" x14ac:dyDescent="0.25">
      <c r="B870" s="12"/>
      <c r="C870" s="95"/>
      <c r="D870" s="95"/>
      <c r="E870" s="95"/>
      <c r="F870" s="103"/>
      <c r="G870" s="11"/>
      <c r="J870" s="103"/>
      <c r="K870" s="103"/>
      <c r="L870" s="103"/>
      <c r="M870" s="103"/>
    </row>
    <row r="871" spans="2:13" x14ac:dyDescent="0.25">
      <c r="B871" s="12"/>
      <c r="C871" s="95"/>
      <c r="D871" s="95"/>
      <c r="E871" s="95"/>
      <c r="F871" s="103"/>
      <c r="G871" s="11"/>
      <c r="J871" s="103"/>
      <c r="K871" s="103"/>
      <c r="L871" s="103"/>
      <c r="M871" s="103"/>
    </row>
    <row r="872" spans="2:13" x14ac:dyDescent="0.25">
      <c r="B872" s="12"/>
      <c r="C872" s="95"/>
      <c r="D872" s="95"/>
      <c r="E872" s="95"/>
      <c r="F872" s="103"/>
      <c r="G872" s="11"/>
      <c r="J872" s="103"/>
      <c r="K872" s="103"/>
      <c r="L872" s="103"/>
      <c r="M872" s="103"/>
    </row>
    <row r="873" spans="2:13" x14ac:dyDescent="0.25">
      <c r="B873" s="12"/>
      <c r="C873" s="95"/>
      <c r="D873" s="95"/>
      <c r="E873" s="95"/>
      <c r="F873" s="103"/>
      <c r="G873" s="11"/>
      <c r="J873" s="103"/>
      <c r="K873" s="103"/>
      <c r="L873" s="103"/>
      <c r="M873" s="103"/>
    </row>
    <row r="874" spans="2:13" x14ac:dyDescent="0.25">
      <c r="B874" s="12"/>
      <c r="C874" s="95"/>
      <c r="D874" s="95"/>
      <c r="E874" s="95"/>
      <c r="F874" s="103"/>
      <c r="G874" s="11"/>
      <c r="J874" s="103"/>
      <c r="K874" s="103"/>
      <c r="L874" s="103"/>
      <c r="M874" s="103"/>
    </row>
    <row r="875" spans="2:13" x14ac:dyDescent="0.25">
      <c r="B875" s="12"/>
      <c r="C875" s="95"/>
      <c r="D875" s="95"/>
      <c r="E875" s="95"/>
      <c r="F875" s="103"/>
      <c r="G875" s="11"/>
      <c r="J875" s="103"/>
      <c r="K875" s="103"/>
      <c r="L875" s="103"/>
      <c r="M875" s="103"/>
    </row>
    <row r="876" spans="2:13" x14ac:dyDescent="0.25">
      <c r="B876" s="12"/>
      <c r="C876" s="95"/>
      <c r="D876" s="95"/>
      <c r="E876" s="95"/>
      <c r="F876" s="103"/>
      <c r="G876" s="11"/>
      <c r="J876" s="103"/>
      <c r="K876" s="103"/>
      <c r="L876" s="103"/>
      <c r="M876" s="103"/>
    </row>
    <row r="877" spans="2:13" x14ac:dyDescent="0.25">
      <c r="B877" s="12"/>
      <c r="C877" s="95"/>
      <c r="D877" s="95"/>
      <c r="E877" s="95"/>
      <c r="F877" s="103"/>
      <c r="G877" s="11"/>
      <c r="J877" s="103"/>
      <c r="K877" s="103"/>
      <c r="L877" s="103"/>
      <c r="M877" s="103"/>
    </row>
    <row r="878" spans="2:13" x14ac:dyDescent="0.25">
      <c r="B878" s="12"/>
      <c r="C878" s="95"/>
      <c r="D878" s="95"/>
      <c r="E878" s="95"/>
      <c r="F878" s="103"/>
      <c r="G878" s="11"/>
      <c r="J878" s="103"/>
      <c r="K878" s="103"/>
      <c r="L878" s="103"/>
      <c r="M878" s="103"/>
    </row>
    <row r="879" spans="2:13" x14ac:dyDescent="0.25">
      <c r="B879" s="12"/>
      <c r="C879" s="95"/>
      <c r="D879" s="95"/>
      <c r="E879" s="95"/>
      <c r="F879" s="103"/>
      <c r="G879" s="11"/>
      <c r="J879" s="103"/>
      <c r="K879" s="103"/>
      <c r="L879" s="103"/>
      <c r="M879" s="103"/>
    </row>
    <row r="880" spans="2:13" x14ac:dyDescent="0.25">
      <c r="B880" s="12"/>
      <c r="C880" s="95"/>
      <c r="D880" s="95"/>
      <c r="E880" s="95"/>
      <c r="F880" s="103"/>
      <c r="G880" s="11"/>
      <c r="J880" s="103"/>
      <c r="K880" s="103"/>
      <c r="L880" s="103"/>
      <c r="M880" s="103"/>
    </row>
    <row r="881" spans="2:13" x14ac:dyDescent="0.25">
      <c r="B881" s="12"/>
      <c r="C881" s="95"/>
      <c r="D881" s="95"/>
      <c r="E881" s="95"/>
      <c r="F881" s="103"/>
      <c r="G881" s="11"/>
      <c r="J881" s="103"/>
      <c r="K881" s="103"/>
      <c r="L881" s="103"/>
      <c r="M881" s="103"/>
    </row>
    <row r="882" spans="2:13" x14ac:dyDescent="0.25">
      <c r="B882" s="12"/>
      <c r="C882" s="95"/>
      <c r="D882" s="95"/>
      <c r="E882" s="95"/>
      <c r="F882" s="103"/>
      <c r="G882" s="11"/>
      <c r="J882" s="103"/>
      <c r="K882" s="103"/>
      <c r="L882" s="103"/>
      <c r="M882" s="103"/>
    </row>
    <row r="883" spans="2:13" x14ac:dyDescent="0.25">
      <c r="B883" s="12"/>
      <c r="C883" s="95"/>
      <c r="D883" s="95"/>
      <c r="E883" s="95"/>
      <c r="F883" s="103"/>
      <c r="G883" s="11"/>
      <c r="J883" s="103"/>
      <c r="K883" s="103"/>
      <c r="L883" s="103"/>
      <c r="M883" s="103"/>
    </row>
    <row r="884" spans="2:13" x14ac:dyDescent="0.25">
      <c r="B884" s="12"/>
      <c r="C884" s="95"/>
      <c r="D884" s="95"/>
      <c r="E884" s="95"/>
      <c r="F884" s="103"/>
      <c r="G884" s="11"/>
      <c r="J884" s="103"/>
      <c r="K884" s="103"/>
      <c r="L884" s="103"/>
      <c r="M884" s="103"/>
    </row>
    <row r="885" spans="2:13" x14ac:dyDescent="0.25">
      <c r="B885" s="12"/>
      <c r="C885" s="95"/>
      <c r="D885" s="95"/>
      <c r="E885" s="95"/>
      <c r="F885" s="103"/>
      <c r="G885" s="11"/>
      <c r="J885" s="103"/>
      <c r="K885" s="103"/>
      <c r="L885" s="103"/>
      <c r="M885" s="103"/>
    </row>
    <row r="886" spans="2:13" x14ac:dyDescent="0.25">
      <c r="B886" s="12"/>
      <c r="C886" s="95"/>
      <c r="D886" s="95"/>
      <c r="E886" s="95"/>
      <c r="F886" s="103"/>
      <c r="G886" s="11"/>
      <c r="J886" s="103"/>
      <c r="K886" s="103"/>
      <c r="L886" s="103"/>
      <c r="M886" s="103"/>
    </row>
    <row r="887" spans="2:13" x14ac:dyDescent="0.25">
      <c r="B887" s="12"/>
      <c r="C887" s="95"/>
      <c r="D887" s="95"/>
      <c r="E887" s="95"/>
      <c r="F887" s="103"/>
      <c r="G887" s="11"/>
      <c r="J887" s="103"/>
      <c r="K887" s="103"/>
      <c r="L887" s="103"/>
      <c r="M887" s="103"/>
    </row>
    <row r="888" spans="2:13" x14ac:dyDescent="0.25">
      <c r="B888" s="12"/>
      <c r="C888" s="95"/>
      <c r="D888" s="95"/>
      <c r="E888" s="95"/>
      <c r="F888" s="103"/>
      <c r="G888" s="11"/>
      <c r="J888" s="103"/>
      <c r="K888" s="103"/>
      <c r="L888" s="103"/>
      <c r="M888" s="103"/>
    </row>
    <row r="889" spans="2:13" x14ac:dyDescent="0.25">
      <c r="B889" s="12"/>
      <c r="C889" s="95"/>
      <c r="D889" s="95"/>
      <c r="E889" s="95"/>
      <c r="F889" s="103"/>
      <c r="G889" s="11"/>
      <c r="J889" s="103"/>
      <c r="K889" s="103"/>
      <c r="L889" s="103"/>
      <c r="M889" s="103"/>
    </row>
    <row r="890" spans="2:13" x14ac:dyDescent="0.25">
      <c r="B890" s="12"/>
      <c r="C890" s="95"/>
      <c r="D890" s="95"/>
      <c r="E890" s="95"/>
      <c r="F890" s="103"/>
      <c r="G890" s="11"/>
      <c r="J890" s="103"/>
      <c r="K890" s="103"/>
      <c r="L890" s="103"/>
      <c r="M890" s="103"/>
    </row>
    <row r="891" spans="2:13" x14ac:dyDescent="0.25">
      <c r="B891" s="12"/>
      <c r="C891" s="95"/>
      <c r="D891" s="95"/>
      <c r="E891" s="95"/>
      <c r="F891" s="103"/>
      <c r="G891" s="11"/>
      <c r="J891" s="103"/>
      <c r="K891" s="103"/>
      <c r="L891" s="103"/>
      <c r="M891" s="103"/>
    </row>
    <row r="892" spans="2:13" x14ac:dyDescent="0.25">
      <c r="B892" s="12"/>
      <c r="C892" s="95"/>
      <c r="D892" s="95"/>
      <c r="E892" s="95"/>
      <c r="F892" s="103"/>
      <c r="G892" s="11"/>
      <c r="J892" s="103"/>
      <c r="K892" s="103"/>
      <c r="L892" s="103"/>
      <c r="M892" s="103"/>
    </row>
    <row r="893" spans="2:13" x14ac:dyDescent="0.25">
      <c r="B893" s="12"/>
      <c r="C893" s="95"/>
      <c r="D893" s="95"/>
      <c r="E893" s="95"/>
      <c r="F893" s="103"/>
      <c r="G893" s="11"/>
      <c r="J893" s="103"/>
      <c r="K893" s="103"/>
      <c r="L893" s="103"/>
      <c r="M893" s="103"/>
    </row>
    <row r="894" spans="2:13" x14ac:dyDescent="0.25">
      <c r="B894" s="12"/>
      <c r="C894" s="95"/>
      <c r="D894" s="95"/>
      <c r="E894" s="95"/>
      <c r="F894" s="103"/>
      <c r="G894" s="11"/>
      <c r="J894" s="103"/>
      <c r="K894" s="103"/>
      <c r="L894" s="103"/>
      <c r="M894" s="103"/>
    </row>
    <row r="895" spans="2:13" x14ac:dyDescent="0.25">
      <c r="B895" s="12"/>
      <c r="C895" s="95"/>
      <c r="D895" s="95"/>
      <c r="E895" s="95"/>
      <c r="F895" s="103"/>
      <c r="G895" s="11"/>
      <c r="J895" s="103"/>
      <c r="K895" s="103"/>
      <c r="L895" s="103"/>
      <c r="M895" s="103"/>
    </row>
    <row r="896" spans="2:13" x14ac:dyDescent="0.25">
      <c r="B896" s="12"/>
      <c r="C896" s="95"/>
      <c r="D896" s="95"/>
      <c r="E896" s="95"/>
      <c r="F896" s="103"/>
      <c r="G896" s="11"/>
      <c r="J896" s="103"/>
      <c r="K896" s="103"/>
      <c r="L896" s="103"/>
      <c r="M896" s="103"/>
    </row>
    <row r="897" spans="2:13" x14ac:dyDescent="0.25">
      <c r="B897" s="12"/>
      <c r="C897" s="95"/>
      <c r="D897" s="95"/>
      <c r="E897" s="95"/>
      <c r="F897" s="103"/>
      <c r="G897" s="11"/>
      <c r="J897" s="103"/>
      <c r="K897" s="103"/>
      <c r="L897" s="103"/>
      <c r="M897" s="103"/>
    </row>
    <row r="898" spans="2:13" x14ac:dyDescent="0.25">
      <c r="B898" s="12"/>
      <c r="C898" s="95"/>
      <c r="D898" s="95"/>
      <c r="E898" s="95"/>
      <c r="F898" s="103"/>
      <c r="G898" s="11"/>
      <c r="J898" s="103"/>
      <c r="K898" s="103"/>
      <c r="L898" s="103"/>
      <c r="M898" s="103"/>
    </row>
    <row r="899" spans="2:13" x14ac:dyDescent="0.25">
      <c r="B899" s="12"/>
      <c r="C899" s="95"/>
      <c r="D899" s="95"/>
      <c r="E899" s="95"/>
      <c r="F899" s="103"/>
      <c r="G899" s="11"/>
      <c r="J899" s="103"/>
      <c r="K899" s="103"/>
      <c r="L899" s="103"/>
      <c r="M899" s="103"/>
    </row>
    <row r="900" spans="2:13" x14ac:dyDescent="0.25">
      <c r="B900" s="12"/>
      <c r="C900" s="95"/>
      <c r="D900" s="95"/>
      <c r="E900" s="95"/>
      <c r="F900" s="103"/>
      <c r="G900" s="11"/>
      <c r="J900" s="103"/>
      <c r="K900" s="103"/>
      <c r="L900" s="103"/>
      <c r="M900" s="103"/>
    </row>
    <row r="901" spans="2:13" x14ac:dyDescent="0.25">
      <c r="B901" s="12"/>
      <c r="C901" s="95"/>
      <c r="D901" s="95"/>
      <c r="E901" s="95"/>
      <c r="F901" s="103"/>
      <c r="G901" s="11"/>
      <c r="J901" s="103"/>
      <c r="K901" s="103"/>
      <c r="L901" s="103"/>
      <c r="M901" s="103"/>
    </row>
    <row r="902" spans="2:13" x14ac:dyDescent="0.25">
      <c r="B902" s="12"/>
      <c r="C902" s="95"/>
      <c r="D902" s="95"/>
      <c r="E902" s="95"/>
      <c r="F902" s="103"/>
      <c r="G902" s="11"/>
      <c r="J902" s="103"/>
      <c r="K902" s="103"/>
      <c r="L902" s="103"/>
      <c r="M902" s="103"/>
    </row>
    <row r="903" spans="2:13" x14ac:dyDescent="0.25">
      <c r="B903" s="12"/>
      <c r="C903" s="95"/>
      <c r="D903" s="95"/>
      <c r="E903" s="95"/>
      <c r="F903" s="103"/>
      <c r="G903" s="11"/>
      <c r="J903" s="103"/>
      <c r="K903" s="103"/>
      <c r="L903" s="103"/>
      <c r="M903" s="103"/>
    </row>
    <row r="904" spans="2:13" x14ac:dyDescent="0.25">
      <c r="B904" s="12"/>
      <c r="C904" s="95"/>
      <c r="D904" s="95"/>
      <c r="E904" s="95"/>
      <c r="F904" s="103"/>
      <c r="G904" s="11"/>
      <c r="J904" s="103"/>
      <c r="K904" s="103"/>
      <c r="L904" s="103"/>
      <c r="M904" s="103"/>
    </row>
    <row r="905" spans="2:13" x14ac:dyDescent="0.25">
      <c r="B905" s="12"/>
      <c r="C905" s="95"/>
      <c r="D905" s="95"/>
      <c r="E905" s="95"/>
      <c r="F905" s="103"/>
      <c r="G905" s="11"/>
      <c r="J905" s="103"/>
      <c r="K905" s="103"/>
      <c r="L905" s="103"/>
      <c r="M905" s="103"/>
    </row>
    <row r="906" spans="2:13" x14ac:dyDescent="0.25">
      <c r="B906" s="12"/>
      <c r="C906" s="95"/>
      <c r="D906" s="95"/>
      <c r="E906" s="95"/>
      <c r="F906" s="103"/>
      <c r="G906" s="11"/>
      <c r="J906" s="103"/>
      <c r="K906" s="103"/>
      <c r="L906" s="103"/>
      <c r="M906" s="103"/>
    </row>
    <row r="907" spans="2:13" x14ac:dyDescent="0.25">
      <c r="B907" s="12"/>
      <c r="C907" s="95"/>
      <c r="D907" s="95"/>
      <c r="E907" s="95"/>
      <c r="F907" s="103"/>
      <c r="G907" s="11"/>
      <c r="J907" s="103"/>
      <c r="K907" s="103"/>
      <c r="L907" s="103"/>
      <c r="M907" s="103"/>
    </row>
    <row r="908" spans="2:13" x14ac:dyDescent="0.25">
      <c r="B908" s="12"/>
      <c r="C908" s="95"/>
      <c r="D908" s="95"/>
      <c r="E908" s="95"/>
      <c r="F908" s="103"/>
      <c r="G908" s="11"/>
      <c r="J908" s="103"/>
      <c r="K908" s="103"/>
      <c r="L908" s="103"/>
      <c r="M908" s="103"/>
    </row>
    <row r="909" spans="2:13" x14ac:dyDescent="0.25">
      <c r="B909" s="12"/>
      <c r="C909" s="95"/>
      <c r="D909" s="95"/>
      <c r="E909" s="95"/>
      <c r="F909" s="103"/>
      <c r="G909" s="11"/>
      <c r="J909" s="103"/>
      <c r="K909" s="103"/>
      <c r="L909" s="103"/>
      <c r="M909" s="103"/>
    </row>
    <row r="910" spans="2:13" x14ac:dyDescent="0.25">
      <c r="B910" s="12"/>
      <c r="C910" s="95"/>
      <c r="D910" s="95"/>
      <c r="E910" s="95"/>
      <c r="F910" s="103"/>
      <c r="G910" s="11"/>
      <c r="J910" s="103"/>
      <c r="K910" s="103"/>
      <c r="L910" s="103"/>
      <c r="M910" s="103"/>
    </row>
    <row r="911" spans="2:13" x14ac:dyDescent="0.25">
      <c r="B911" s="12"/>
      <c r="C911" s="95"/>
      <c r="D911" s="95"/>
      <c r="E911" s="95"/>
      <c r="F911" s="103"/>
      <c r="G911" s="11"/>
      <c r="J911" s="103"/>
      <c r="K911" s="103"/>
      <c r="L911" s="103"/>
      <c r="M911" s="103"/>
    </row>
    <row r="912" spans="2:13" x14ac:dyDescent="0.25">
      <c r="B912" s="12"/>
      <c r="C912" s="95"/>
      <c r="D912" s="95"/>
      <c r="E912" s="95"/>
      <c r="F912" s="103"/>
      <c r="G912" s="11"/>
      <c r="J912" s="103"/>
      <c r="K912" s="103"/>
      <c r="L912" s="103"/>
      <c r="M912" s="103"/>
    </row>
    <row r="913" spans="2:13" x14ac:dyDescent="0.25">
      <c r="B913" s="12"/>
      <c r="C913" s="95"/>
      <c r="D913" s="95"/>
      <c r="E913" s="95"/>
      <c r="F913" s="103"/>
      <c r="G913" s="11"/>
      <c r="J913" s="103"/>
      <c r="K913" s="103"/>
      <c r="L913" s="103"/>
      <c r="M913" s="103"/>
    </row>
    <row r="914" spans="2:13" x14ac:dyDescent="0.25">
      <c r="B914" s="12"/>
      <c r="C914" s="95"/>
      <c r="D914" s="95"/>
      <c r="E914" s="95"/>
      <c r="F914" s="103"/>
      <c r="G914" s="11"/>
      <c r="J914" s="103"/>
      <c r="K914" s="103"/>
      <c r="L914" s="103"/>
      <c r="M914" s="103"/>
    </row>
    <row r="915" spans="2:13" x14ac:dyDescent="0.25">
      <c r="B915" s="12"/>
      <c r="C915" s="95"/>
      <c r="D915" s="95"/>
      <c r="E915" s="95"/>
      <c r="F915" s="103"/>
      <c r="G915" s="11"/>
      <c r="J915" s="103"/>
      <c r="K915" s="103"/>
      <c r="L915" s="103"/>
      <c r="M915" s="103"/>
    </row>
    <row r="916" spans="2:13" x14ac:dyDescent="0.25">
      <c r="B916" s="12"/>
      <c r="C916" s="95"/>
      <c r="D916" s="95"/>
      <c r="E916" s="95"/>
      <c r="F916" s="103"/>
      <c r="G916" s="11"/>
      <c r="J916" s="103"/>
      <c r="K916" s="103"/>
      <c r="L916" s="103"/>
      <c r="M916" s="103"/>
    </row>
    <row r="917" spans="2:13" x14ac:dyDescent="0.25">
      <c r="B917" s="12"/>
      <c r="C917" s="95"/>
      <c r="D917" s="95"/>
      <c r="E917" s="95"/>
      <c r="F917" s="103"/>
      <c r="G917" s="11"/>
      <c r="J917" s="103"/>
      <c r="K917" s="103"/>
      <c r="L917" s="103"/>
      <c r="M917" s="103"/>
    </row>
    <row r="918" spans="2:13" x14ac:dyDescent="0.25">
      <c r="B918" s="12"/>
      <c r="C918" s="95"/>
      <c r="D918" s="95"/>
      <c r="E918" s="95"/>
      <c r="F918" s="103"/>
      <c r="G918" s="11"/>
      <c r="J918" s="103"/>
      <c r="K918" s="103"/>
      <c r="L918" s="103"/>
      <c r="M918" s="103"/>
    </row>
    <row r="919" spans="2:13" x14ac:dyDescent="0.25">
      <c r="B919" s="12"/>
      <c r="C919" s="95"/>
      <c r="D919" s="95"/>
      <c r="E919" s="95"/>
      <c r="F919" s="103"/>
      <c r="G919" s="11"/>
      <c r="J919" s="103"/>
      <c r="K919" s="103"/>
      <c r="L919" s="103"/>
      <c r="M919" s="103"/>
    </row>
    <row r="920" spans="2:13" x14ac:dyDescent="0.25">
      <c r="B920" s="12"/>
      <c r="C920" s="95"/>
      <c r="D920" s="95"/>
      <c r="E920" s="95"/>
      <c r="F920" s="103"/>
      <c r="G920" s="11"/>
      <c r="J920" s="103"/>
      <c r="K920" s="103"/>
      <c r="L920" s="103"/>
      <c r="M920" s="103"/>
    </row>
    <row r="921" spans="2:13" x14ac:dyDescent="0.25">
      <c r="B921" s="12"/>
      <c r="C921" s="95"/>
      <c r="D921" s="95"/>
      <c r="E921" s="95"/>
      <c r="F921" s="103"/>
      <c r="G921" s="11"/>
      <c r="J921" s="103"/>
      <c r="K921" s="103"/>
      <c r="L921" s="103"/>
      <c r="M921" s="103"/>
    </row>
    <row r="922" spans="2:13" x14ac:dyDescent="0.25">
      <c r="B922" s="12"/>
      <c r="C922" s="95"/>
      <c r="D922" s="95"/>
      <c r="E922" s="95"/>
      <c r="F922" s="103"/>
      <c r="G922" s="11"/>
      <c r="J922" s="103"/>
      <c r="K922" s="103"/>
      <c r="L922" s="103"/>
      <c r="M922" s="103"/>
    </row>
    <row r="923" spans="2:13" x14ac:dyDescent="0.25">
      <c r="B923" s="12"/>
      <c r="C923" s="95"/>
      <c r="D923" s="95"/>
      <c r="E923" s="95"/>
      <c r="F923" s="103"/>
      <c r="G923" s="11"/>
      <c r="J923" s="103"/>
      <c r="K923" s="103"/>
      <c r="L923" s="103"/>
      <c r="M923" s="103"/>
    </row>
    <row r="924" spans="2:13" x14ac:dyDescent="0.25">
      <c r="B924" s="12"/>
      <c r="C924" s="95"/>
      <c r="D924" s="95"/>
      <c r="E924" s="95"/>
      <c r="F924" s="103"/>
      <c r="G924" s="11"/>
      <c r="J924" s="103"/>
      <c r="K924" s="103"/>
      <c r="L924" s="103"/>
      <c r="M924" s="103"/>
    </row>
    <row r="925" spans="2:13" x14ac:dyDescent="0.25">
      <c r="B925" s="12"/>
      <c r="C925" s="95"/>
      <c r="D925" s="95"/>
      <c r="E925" s="95"/>
      <c r="F925" s="103"/>
      <c r="G925" s="11"/>
      <c r="J925" s="103"/>
      <c r="K925" s="103"/>
      <c r="L925" s="103"/>
      <c r="M925" s="103"/>
    </row>
    <row r="926" spans="2:13" x14ac:dyDescent="0.25">
      <c r="B926" s="12"/>
      <c r="C926" s="95"/>
      <c r="D926" s="95"/>
      <c r="E926" s="95"/>
      <c r="F926" s="103"/>
      <c r="G926" s="11"/>
      <c r="J926" s="103"/>
      <c r="K926" s="103"/>
      <c r="L926" s="103"/>
      <c r="M926" s="103"/>
    </row>
    <row r="927" spans="2:13" x14ac:dyDescent="0.25">
      <c r="B927" s="12"/>
      <c r="C927" s="95"/>
      <c r="D927" s="95"/>
      <c r="E927" s="95"/>
      <c r="F927" s="103"/>
      <c r="G927" s="11"/>
      <c r="J927" s="103"/>
      <c r="K927" s="103"/>
      <c r="L927" s="103"/>
      <c r="M927" s="103"/>
    </row>
    <row r="928" spans="2:13" x14ac:dyDescent="0.25">
      <c r="B928" s="12"/>
      <c r="C928" s="95"/>
      <c r="D928" s="95"/>
      <c r="E928" s="95"/>
      <c r="F928" s="103"/>
      <c r="G928" s="11"/>
      <c r="J928" s="103"/>
      <c r="K928" s="103"/>
      <c r="L928" s="103"/>
      <c r="M928" s="103"/>
    </row>
    <row r="929" spans="2:13" x14ac:dyDescent="0.25">
      <c r="B929" s="12"/>
      <c r="C929" s="95"/>
      <c r="D929" s="95"/>
      <c r="E929" s="95"/>
      <c r="F929" s="103"/>
      <c r="G929" s="11"/>
      <c r="J929" s="103"/>
      <c r="K929" s="103"/>
      <c r="L929" s="103"/>
      <c r="M929" s="103"/>
    </row>
    <row r="930" spans="2:13" x14ac:dyDescent="0.25">
      <c r="B930" s="12"/>
      <c r="C930" s="95"/>
      <c r="D930" s="95"/>
      <c r="E930" s="95"/>
      <c r="F930" s="103"/>
      <c r="G930" s="11"/>
      <c r="J930" s="103"/>
      <c r="K930" s="103"/>
      <c r="L930" s="103"/>
      <c r="M930" s="103"/>
    </row>
    <row r="931" spans="2:13" x14ac:dyDescent="0.25">
      <c r="B931" s="12"/>
      <c r="C931" s="95"/>
      <c r="D931" s="95"/>
      <c r="E931" s="95"/>
      <c r="F931" s="103"/>
      <c r="G931" s="11"/>
      <c r="J931" s="103"/>
      <c r="K931" s="103"/>
      <c r="L931" s="103"/>
      <c r="M931" s="103"/>
    </row>
    <row r="932" spans="2:13" x14ac:dyDescent="0.25">
      <c r="B932" s="12"/>
      <c r="C932" s="95"/>
      <c r="D932" s="95"/>
      <c r="E932" s="95"/>
      <c r="F932" s="103"/>
      <c r="G932" s="11"/>
      <c r="J932" s="103"/>
      <c r="K932" s="103"/>
      <c r="L932" s="103"/>
      <c r="M932" s="103"/>
    </row>
    <row r="933" spans="2:13" x14ac:dyDescent="0.25">
      <c r="B933" s="12"/>
      <c r="C933" s="95"/>
      <c r="D933" s="95"/>
      <c r="E933" s="95"/>
      <c r="F933" s="103"/>
      <c r="G933" s="11"/>
      <c r="J933" s="103"/>
      <c r="K933" s="103"/>
      <c r="L933" s="103"/>
      <c r="M933" s="103"/>
    </row>
    <row r="934" spans="2:13" x14ac:dyDescent="0.25">
      <c r="B934" s="12"/>
      <c r="C934" s="95"/>
      <c r="D934" s="95"/>
      <c r="E934" s="95"/>
      <c r="F934" s="103"/>
      <c r="G934" s="11"/>
      <c r="J934" s="103"/>
      <c r="K934" s="103"/>
      <c r="L934" s="103"/>
      <c r="M934" s="103"/>
    </row>
    <row r="935" spans="2:13" x14ac:dyDescent="0.25">
      <c r="B935" s="12"/>
      <c r="C935" s="95"/>
      <c r="D935" s="95"/>
      <c r="E935" s="95"/>
      <c r="F935" s="103"/>
      <c r="G935" s="11"/>
      <c r="J935" s="103"/>
      <c r="K935" s="103"/>
      <c r="L935" s="103"/>
      <c r="M935" s="103"/>
    </row>
    <row r="936" spans="2:13" x14ac:dyDescent="0.25">
      <c r="B936" s="12"/>
      <c r="C936" s="95"/>
      <c r="D936" s="95"/>
      <c r="E936" s="95"/>
      <c r="F936" s="103"/>
      <c r="G936" s="11"/>
      <c r="J936" s="103"/>
      <c r="K936" s="103"/>
      <c r="L936" s="103"/>
      <c r="M936" s="103"/>
    </row>
    <row r="937" spans="2:13" x14ac:dyDescent="0.25">
      <c r="B937" s="12"/>
      <c r="C937" s="95"/>
      <c r="D937" s="95"/>
      <c r="E937" s="95"/>
      <c r="F937" s="103"/>
      <c r="G937" s="11"/>
      <c r="J937" s="103"/>
      <c r="K937" s="103"/>
      <c r="L937" s="103"/>
      <c r="M937" s="103"/>
    </row>
    <row r="938" spans="2:13" x14ac:dyDescent="0.25">
      <c r="B938" s="12"/>
      <c r="C938" s="95"/>
      <c r="D938" s="95"/>
      <c r="E938" s="95"/>
      <c r="F938" s="103"/>
      <c r="G938" s="11"/>
      <c r="J938" s="103"/>
      <c r="K938" s="103"/>
      <c r="L938" s="103"/>
      <c r="M938" s="103"/>
    </row>
    <row r="939" spans="2:13" x14ac:dyDescent="0.25">
      <c r="B939" s="12"/>
      <c r="C939" s="95"/>
      <c r="D939" s="95"/>
      <c r="E939" s="95"/>
      <c r="F939" s="103"/>
      <c r="G939" s="11"/>
      <c r="J939" s="103"/>
      <c r="K939" s="103"/>
      <c r="L939" s="103"/>
      <c r="M939" s="103"/>
    </row>
    <row r="940" spans="2:13" x14ac:dyDescent="0.25">
      <c r="B940" s="12"/>
      <c r="C940" s="95"/>
      <c r="D940" s="95"/>
      <c r="E940" s="95"/>
      <c r="F940" s="103"/>
      <c r="G940" s="11"/>
      <c r="J940" s="103"/>
      <c r="K940" s="103"/>
      <c r="L940" s="103"/>
      <c r="M940" s="103"/>
    </row>
    <row r="941" spans="2:13" x14ac:dyDescent="0.25">
      <c r="B941" s="12"/>
      <c r="C941" s="95"/>
      <c r="D941" s="95"/>
      <c r="E941" s="95"/>
      <c r="F941" s="103"/>
      <c r="G941" s="11"/>
      <c r="J941" s="103"/>
      <c r="K941" s="103"/>
      <c r="L941" s="103"/>
      <c r="M941" s="103"/>
    </row>
    <row r="942" spans="2:13" x14ac:dyDescent="0.25">
      <c r="B942" s="12"/>
      <c r="C942" s="95"/>
      <c r="D942" s="95"/>
      <c r="E942" s="95"/>
      <c r="F942" s="103"/>
      <c r="G942" s="11"/>
      <c r="J942" s="103"/>
      <c r="K942" s="103"/>
      <c r="L942" s="103"/>
      <c r="M942" s="103"/>
    </row>
    <row r="943" spans="2:13" x14ac:dyDescent="0.25">
      <c r="B943" s="12"/>
      <c r="C943" s="95"/>
      <c r="D943" s="95"/>
      <c r="E943" s="95"/>
      <c r="F943" s="103"/>
      <c r="G943" s="11"/>
      <c r="J943" s="103"/>
      <c r="K943" s="103"/>
      <c r="L943" s="103"/>
      <c r="M943" s="103"/>
    </row>
    <row r="944" spans="2:13" x14ac:dyDescent="0.25">
      <c r="B944" s="12"/>
      <c r="C944" s="95"/>
      <c r="D944" s="95"/>
      <c r="E944" s="95"/>
      <c r="F944" s="103"/>
      <c r="G944" s="11"/>
      <c r="J944" s="103"/>
      <c r="K944" s="103"/>
      <c r="L944" s="103"/>
      <c r="M944" s="103"/>
    </row>
    <row r="945" spans="2:13" x14ac:dyDescent="0.25">
      <c r="B945" s="12"/>
      <c r="C945" s="95"/>
      <c r="D945" s="95"/>
      <c r="E945" s="95"/>
      <c r="F945" s="103"/>
      <c r="G945" s="11"/>
      <c r="J945" s="103"/>
      <c r="K945" s="103"/>
      <c r="L945" s="103"/>
      <c r="M945" s="103"/>
    </row>
    <row r="946" spans="2:13" x14ac:dyDescent="0.25">
      <c r="B946" s="12"/>
      <c r="C946" s="95"/>
      <c r="D946" s="95"/>
      <c r="E946" s="95"/>
      <c r="F946" s="103"/>
      <c r="G946" s="11"/>
      <c r="J946" s="103"/>
      <c r="K946" s="103"/>
      <c r="L946" s="103"/>
      <c r="M946" s="103"/>
    </row>
    <row r="947" spans="2:13" x14ac:dyDescent="0.25">
      <c r="B947" s="12"/>
      <c r="C947" s="95"/>
      <c r="D947" s="95"/>
      <c r="E947" s="95"/>
      <c r="F947" s="103"/>
      <c r="G947" s="11"/>
      <c r="J947" s="103"/>
      <c r="K947" s="103"/>
      <c r="L947" s="103"/>
      <c r="M947" s="103"/>
    </row>
    <row r="948" spans="2:13" x14ac:dyDescent="0.25">
      <c r="B948" s="12"/>
      <c r="C948" s="95"/>
      <c r="D948" s="95"/>
      <c r="E948" s="95"/>
      <c r="F948" s="103"/>
      <c r="G948" s="11"/>
      <c r="J948" s="103"/>
      <c r="K948" s="103"/>
      <c r="L948" s="103"/>
      <c r="M948" s="103"/>
    </row>
    <row r="949" spans="2:13" x14ac:dyDescent="0.25">
      <c r="B949" s="12"/>
      <c r="C949" s="95"/>
      <c r="D949" s="95"/>
      <c r="E949" s="95"/>
      <c r="F949" s="103"/>
      <c r="G949" s="11"/>
      <c r="J949" s="103"/>
      <c r="K949" s="103"/>
      <c r="L949" s="103"/>
      <c r="M949" s="103"/>
    </row>
    <row r="950" spans="2:13" x14ac:dyDescent="0.25">
      <c r="B950" s="12"/>
      <c r="C950" s="95"/>
      <c r="D950" s="95"/>
      <c r="E950" s="95"/>
      <c r="F950" s="103"/>
      <c r="G950" s="11"/>
      <c r="J950" s="103"/>
      <c r="K950" s="103"/>
      <c r="L950" s="103"/>
      <c r="M950" s="103"/>
    </row>
    <row r="951" spans="2:13" x14ac:dyDescent="0.25">
      <c r="B951" s="12"/>
      <c r="C951" s="95"/>
      <c r="D951" s="95"/>
      <c r="E951" s="95"/>
      <c r="F951" s="103"/>
      <c r="G951" s="11"/>
      <c r="J951" s="103"/>
      <c r="K951" s="103"/>
      <c r="L951" s="103"/>
      <c r="M951" s="103"/>
    </row>
    <row r="952" spans="2:13" x14ac:dyDescent="0.25">
      <c r="B952" s="12"/>
      <c r="C952" s="95"/>
      <c r="D952" s="95"/>
      <c r="E952" s="95"/>
      <c r="F952" s="103"/>
      <c r="G952" s="11"/>
      <c r="J952" s="103"/>
      <c r="K952" s="103"/>
      <c r="L952" s="103"/>
      <c r="M952" s="103"/>
    </row>
    <row r="953" spans="2:13" x14ac:dyDescent="0.25">
      <c r="B953" s="12"/>
      <c r="C953" s="95"/>
      <c r="D953" s="95"/>
      <c r="E953" s="95"/>
      <c r="F953" s="103"/>
      <c r="G953" s="11"/>
      <c r="J953" s="103"/>
      <c r="K953" s="103"/>
      <c r="L953" s="103"/>
      <c r="M953" s="103"/>
    </row>
    <row r="954" spans="2:13" x14ac:dyDescent="0.25">
      <c r="B954" s="12"/>
      <c r="C954" s="95"/>
      <c r="D954" s="95"/>
      <c r="E954" s="95"/>
      <c r="F954" s="103"/>
      <c r="G954" s="11"/>
      <c r="J954" s="103"/>
      <c r="K954" s="103"/>
      <c r="L954" s="103"/>
      <c r="M954" s="103"/>
    </row>
    <row r="955" spans="2:13" x14ac:dyDescent="0.25">
      <c r="B955" s="12"/>
      <c r="C955" s="95"/>
      <c r="D955" s="95"/>
      <c r="E955" s="95"/>
      <c r="F955" s="103"/>
      <c r="G955" s="11"/>
      <c r="J955" s="103"/>
      <c r="K955" s="103"/>
      <c r="L955" s="103"/>
      <c r="M955" s="103"/>
    </row>
    <row r="956" spans="2:13" x14ac:dyDescent="0.25">
      <c r="B956" s="12"/>
      <c r="C956" s="95"/>
      <c r="D956" s="95"/>
      <c r="E956" s="95"/>
      <c r="F956" s="103"/>
      <c r="G956" s="11"/>
      <c r="J956" s="103"/>
      <c r="K956" s="103"/>
      <c r="L956" s="103"/>
      <c r="M956" s="103"/>
    </row>
    <row r="957" spans="2:13" x14ac:dyDescent="0.25">
      <c r="B957" s="12"/>
      <c r="C957" s="95"/>
      <c r="D957" s="95"/>
      <c r="E957" s="95"/>
      <c r="F957" s="103"/>
      <c r="G957" s="11"/>
      <c r="J957" s="103"/>
      <c r="K957" s="103"/>
      <c r="L957" s="103"/>
      <c r="M957" s="103"/>
    </row>
    <row r="958" spans="2:13" x14ac:dyDescent="0.25">
      <c r="B958" s="12"/>
      <c r="C958" s="95"/>
      <c r="D958" s="95"/>
      <c r="E958" s="95"/>
      <c r="F958" s="103"/>
      <c r="G958" s="11"/>
      <c r="J958" s="103"/>
      <c r="K958" s="103"/>
      <c r="L958" s="103"/>
      <c r="M958" s="103"/>
    </row>
    <row r="959" spans="2:13" x14ac:dyDescent="0.25">
      <c r="B959" s="12"/>
      <c r="C959" s="95"/>
      <c r="D959" s="95"/>
      <c r="E959" s="95"/>
      <c r="F959" s="103"/>
      <c r="G959" s="11"/>
      <c r="J959" s="103"/>
      <c r="K959" s="103"/>
      <c r="L959" s="103"/>
      <c r="M959" s="103"/>
    </row>
    <row r="960" spans="2:13" x14ac:dyDescent="0.25">
      <c r="B960" s="12"/>
      <c r="C960" s="95"/>
      <c r="D960" s="95"/>
      <c r="E960" s="95"/>
      <c r="F960" s="103"/>
      <c r="G960" s="11"/>
      <c r="J960" s="103"/>
      <c r="K960" s="103"/>
      <c r="L960" s="103"/>
      <c r="M960" s="103"/>
    </row>
    <row r="961" spans="2:13" x14ac:dyDescent="0.25">
      <c r="B961" s="12"/>
      <c r="C961" s="95"/>
      <c r="D961" s="95"/>
      <c r="E961" s="95"/>
      <c r="F961" s="103"/>
      <c r="G961" s="11"/>
      <c r="J961" s="103"/>
      <c r="K961" s="103"/>
      <c r="L961" s="103"/>
      <c r="M961" s="103"/>
    </row>
    <row r="962" spans="2:13" x14ac:dyDescent="0.25">
      <c r="B962" s="12"/>
      <c r="C962" s="95"/>
      <c r="D962" s="95"/>
      <c r="E962" s="95"/>
      <c r="F962" s="103"/>
      <c r="G962" s="11"/>
      <c r="J962" s="103"/>
      <c r="K962" s="103"/>
      <c r="L962" s="103"/>
      <c r="M962" s="103"/>
    </row>
    <row r="963" spans="2:13" x14ac:dyDescent="0.25">
      <c r="B963" s="12"/>
      <c r="C963" s="95"/>
      <c r="D963" s="95"/>
      <c r="E963" s="95"/>
      <c r="F963" s="103"/>
      <c r="G963" s="11"/>
      <c r="J963" s="103"/>
      <c r="K963" s="103"/>
      <c r="L963" s="103"/>
      <c r="M963" s="103"/>
    </row>
    <row r="964" spans="2:13" x14ac:dyDescent="0.25">
      <c r="B964" s="12"/>
      <c r="C964" s="95"/>
      <c r="D964" s="95"/>
      <c r="E964" s="95"/>
      <c r="F964" s="103"/>
      <c r="G964" s="11"/>
      <c r="J964" s="103"/>
      <c r="K964" s="103"/>
      <c r="L964" s="103"/>
      <c r="M964" s="103"/>
    </row>
    <row r="965" spans="2:13" x14ac:dyDescent="0.25">
      <c r="B965" s="12"/>
      <c r="C965" s="95"/>
      <c r="D965" s="95"/>
      <c r="E965" s="95"/>
      <c r="F965" s="103"/>
      <c r="G965" s="11"/>
      <c r="J965" s="103"/>
      <c r="K965" s="103"/>
      <c r="L965" s="103"/>
      <c r="M965" s="103"/>
    </row>
    <row r="966" spans="2:13" x14ac:dyDescent="0.25">
      <c r="B966" s="12"/>
      <c r="C966" s="95"/>
      <c r="D966" s="95"/>
      <c r="E966" s="95"/>
      <c r="F966" s="103"/>
      <c r="G966" s="11"/>
      <c r="J966" s="103"/>
      <c r="K966" s="103"/>
      <c r="L966" s="103"/>
      <c r="M966" s="103"/>
    </row>
    <row r="967" spans="2:13" x14ac:dyDescent="0.25">
      <c r="B967" s="12"/>
      <c r="C967" s="95"/>
      <c r="D967" s="95"/>
      <c r="E967" s="95"/>
      <c r="F967" s="103"/>
      <c r="G967" s="11"/>
      <c r="J967" s="103"/>
      <c r="K967" s="103"/>
      <c r="L967" s="103"/>
      <c r="M967" s="103"/>
    </row>
    <row r="968" spans="2:13" x14ac:dyDescent="0.25">
      <c r="B968" s="12"/>
      <c r="C968" s="95"/>
      <c r="D968" s="95"/>
      <c r="E968" s="95"/>
      <c r="F968" s="103"/>
      <c r="G968" s="11"/>
      <c r="J968" s="103"/>
      <c r="K968" s="103"/>
      <c r="L968" s="103"/>
      <c r="M968" s="103"/>
    </row>
    <row r="969" spans="2:13" x14ac:dyDescent="0.25">
      <c r="B969" s="12"/>
      <c r="C969" s="95"/>
      <c r="D969" s="95"/>
      <c r="E969" s="95"/>
      <c r="F969" s="103"/>
      <c r="G969" s="11"/>
      <c r="J969" s="103"/>
      <c r="K969" s="103"/>
      <c r="L969" s="103"/>
      <c r="M969" s="103"/>
    </row>
    <row r="970" spans="2:13" x14ac:dyDescent="0.25">
      <c r="B970" s="12"/>
      <c r="C970" s="95"/>
      <c r="D970" s="95"/>
      <c r="E970" s="95"/>
      <c r="F970" s="103"/>
      <c r="G970" s="11"/>
      <c r="J970" s="103"/>
      <c r="K970" s="103"/>
      <c r="L970" s="103"/>
      <c r="M970" s="103"/>
    </row>
    <row r="971" spans="2:13" x14ac:dyDescent="0.25">
      <c r="B971" s="12"/>
      <c r="C971" s="95"/>
      <c r="D971" s="95"/>
      <c r="E971" s="95"/>
      <c r="F971" s="103"/>
      <c r="G971" s="11"/>
      <c r="J971" s="103"/>
      <c r="K971" s="103"/>
      <c r="L971" s="103"/>
      <c r="M971" s="103"/>
    </row>
    <row r="972" spans="2:13" x14ac:dyDescent="0.25">
      <c r="B972" s="12"/>
      <c r="C972" s="95"/>
      <c r="D972" s="95"/>
      <c r="E972" s="95"/>
      <c r="F972" s="103"/>
      <c r="G972" s="11"/>
      <c r="J972" s="103"/>
      <c r="K972" s="103"/>
      <c r="L972" s="103"/>
      <c r="M972" s="103"/>
    </row>
    <row r="973" spans="2:13" x14ac:dyDescent="0.25">
      <c r="B973" s="12"/>
      <c r="C973" s="95"/>
      <c r="D973" s="95"/>
      <c r="E973" s="95"/>
      <c r="F973" s="103"/>
      <c r="G973" s="11"/>
      <c r="J973" s="103"/>
      <c r="K973" s="103"/>
      <c r="L973" s="103"/>
      <c r="M973" s="103"/>
    </row>
    <row r="974" spans="2:13" x14ac:dyDescent="0.25">
      <c r="B974" s="12"/>
      <c r="C974" s="95"/>
      <c r="D974" s="95"/>
      <c r="E974" s="95"/>
      <c r="F974" s="103"/>
      <c r="G974" s="11"/>
      <c r="J974" s="103"/>
      <c r="K974" s="103"/>
      <c r="L974" s="103"/>
      <c r="M974" s="103"/>
    </row>
    <row r="975" spans="2:13" x14ac:dyDescent="0.25">
      <c r="B975" s="12"/>
      <c r="C975" s="95"/>
      <c r="D975" s="95"/>
      <c r="E975" s="95"/>
      <c r="F975" s="103"/>
      <c r="G975" s="11"/>
      <c r="J975" s="103"/>
      <c r="K975" s="103"/>
      <c r="L975" s="103"/>
      <c r="M975" s="103"/>
    </row>
    <row r="976" spans="2:13" x14ac:dyDescent="0.25">
      <c r="B976" s="12"/>
      <c r="C976" s="95"/>
      <c r="D976" s="95"/>
      <c r="E976" s="95"/>
      <c r="F976" s="103"/>
      <c r="G976" s="11"/>
      <c r="J976" s="103"/>
      <c r="K976" s="103"/>
      <c r="L976" s="103"/>
      <c r="M976" s="103"/>
    </row>
    <row r="977" spans="2:13" x14ac:dyDescent="0.25">
      <c r="B977" s="12"/>
      <c r="C977" s="95"/>
      <c r="D977" s="95"/>
      <c r="E977" s="95"/>
      <c r="F977" s="103"/>
      <c r="G977" s="11"/>
      <c r="J977" s="103"/>
      <c r="K977" s="103"/>
      <c r="L977" s="103"/>
      <c r="M977" s="103"/>
    </row>
    <row r="978" spans="2:13" x14ac:dyDescent="0.25">
      <c r="B978" s="12"/>
      <c r="C978" s="95"/>
      <c r="D978" s="95"/>
      <c r="E978" s="95"/>
      <c r="F978" s="103"/>
      <c r="G978" s="11"/>
      <c r="J978" s="103"/>
      <c r="K978" s="103"/>
      <c r="L978" s="103"/>
      <c r="M978" s="103"/>
    </row>
    <row r="979" spans="2:13" x14ac:dyDescent="0.25">
      <c r="B979" s="12"/>
      <c r="C979" s="95"/>
      <c r="D979" s="95"/>
      <c r="E979" s="95"/>
      <c r="F979" s="103"/>
      <c r="G979" s="11"/>
      <c r="J979" s="103"/>
      <c r="K979" s="103"/>
      <c r="L979" s="103"/>
      <c r="M979" s="103"/>
    </row>
    <row r="980" spans="2:13" x14ac:dyDescent="0.25">
      <c r="B980" s="12"/>
      <c r="C980" s="95"/>
      <c r="D980" s="95"/>
      <c r="E980" s="95"/>
      <c r="F980" s="103"/>
      <c r="G980" s="11"/>
      <c r="J980" s="103"/>
      <c r="K980" s="103"/>
      <c r="L980" s="103"/>
      <c r="M980" s="103"/>
    </row>
    <row r="981" spans="2:13" x14ac:dyDescent="0.25">
      <c r="B981" s="12"/>
      <c r="C981" s="95"/>
      <c r="D981" s="95"/>
      <c r="E981" s="95"/>
      <c r="F981" s="103"/>
      <c r="G981" s="11"/>
      <c r="J981" s="103"/>
      <c r="K981" s="103"/>
      <c r="L981" s="103"/>
      <c r="M981" s="103"/>
    </row>
    <row r="982" spans="2:13" x14ac:dyDescent="0.25">
      <c r="B982" s="12"/>
      <c r="C982" s="95"/>
      <c r="D982" s="95"/>
      <c r="E982" s="95"/>
      <c r="F982" s="103"/>
      <c r="G982" s="11"/>
      <c r="J982" s="103"/>
      <c r="K982" s="103"/>
      <c r="L982" s="103"/>
      <c r="M982" s="103"/>
    </row>
    <row r="983" spans="2:13" x14ac:dyDescent="0.25">
      <c r="B983" s="12"/>
      <c r="C983" s="95"/>
      <c r="D983" s="95"/>
      <c r="E983" s="95"/>
      <c r="F983" s="103"/>
      <c r="G983" s="11"/>
      <c r="J983" s="103"/>
      <c r="K983" s="103"/>
      <c r="L983" s="103"/>
      <c r="M983" s="103"/>
    </row>
    <row r="984" spans="2:13" x14ac:dyDescent="0.25">
      <c r="B984" s="12"/>
      <c r="C984" s="95"/>
      <c r="D984" s="95"/>
      <c r="E984" s="95"/>
      <c r="F984" s="103"/>
      <c r="G984" s="11"/>
      <c r="J984" s="103"/>
      <c r="K984" s="103"/>
      <c r="L984" s="103"/>
      <c r="M984" s="103"/>
    </row>
    <row r="985" spans="2:13" x14ac:dyDescent="0.25">
      <c r="B985" s="12"/>
      <c r="C985" s="95"/>
      <c r="D985" s="95"/>
      <c r="E985" s="95"/>
      <c r="F985" s="103"/>
      <c r="G985" s="11"/>
      <c r="J985" s="103"/>
      <c r="K985" s="103"/>
      <c r="L985" s="103"/>
      <c r="M985" s="103"/>
    </row>
    <row r="986" spans="2:13" x14ac:dyDescent="0.25">
      <c r="B986" s="12"/>
      <c r="C986" s="95"/>
      <c r="D986" s="95"/>
      <c r="E986" s="95"/>
      <c r="F986" s="103"/>
      <c r="G986" s="11"/>
      <c r="J986" s="103"/>
      <c r="K986" s="103"/>
      <c r="L986" s="103"/>
      <c r="M986" s="103"/>
    </row>
    <row r="987" spans="2:13" x14ac:dyDescent="0.25">
      <c r="B987" s="12"/>
      <c r="C987" s="95"/>
      <c r="D987" s="95"/>
      <c r="E987" s="95"/>
      <c r="F987" s="103"/>
      <c r="G987" s="11"/>
      <c r="J987" s="103"/>
      <c r="K987" s="103"/>
      <c r="L987" s="103"/>
      <c r="M987" s="103"/>
    </row>
    <row r="988" spans="2:13" x14ac:dyDescent="0.25">
      <c r="B988" s="12"/>
      <c r="C988" s="95"/>
      <c r="D988" s="95"/>
      <c r="E988" s="95"/>
      <c r="F988" s="103"/>
      <c r="G988" s="11"/>
      <c r="J988" s="103"/>
      <c r="K988" s="103"/>
      <c r="L988" s="103"/>
      <c r="M988" s="103"/>
    </row>
    <row r="989" spans="2:13" x14ac:dyDescent="0.25">
      <c r="B989" s="12"/>
      <c r="C989" s="95"/>
      <c r="D989" s="95"/>
      <c r="E989" s="95"/>
      <c r="F989" s="103"/>
      <c r="G989" s="11"/>
      <c r="J989" s="103"/>
      <c r="K989" s="103"/>
      <c r="L989" s="103"/>
      <c r="M989" s="103"/>
    </row>
    <row r="990" spans="2:13" x14ac:dyDescent="0.25">
      <c r="B990" s="12"/>
      <c r="C990" s="95"/>
      <c r="D990" s="95"/>
      <c r="E990" s="95"/>
      <c r="F990" s="103"/>
      <c r="G990" s="11"/>
      <c r="J990" s="103"/>
      <c r="K990" s="103"/>
      <c r="L990" s="103"/>
      <c r="M990" s="103"/>
    </row>
    <row r="991" spans="2:13" x14ac:dyDescent="0.25">
      <c r="B991" s="12"/>
      <c r="C991" s="95"/>
      <c r="D991" s="95"/>
      <c r="E991" s="95"/>
      <c r="F991" s="103"/>
      <c r="G991" s="11"/>
      <c r="J991" s="103"/>
      <c r="K991" s="103"/>
      <c r="L991" s="103"/>
      <c r="M991" s="103"/>
    </row>
    <row r="992" spans="2:13" x14ac:dyDescent="0.25">
      <c r="B992" s="12"/>
      <c r="C992" s="95"/>
      <c r="D992" s="95"/>
      <c r="E992" s="95"/>
      <c r="F992" s="103"/>
      <c r="G992" s="11"/>
      <c r="J992" s="103"/>
      <c r="K992" s="103"/>
      <c r="L992" s="103"/>
      <c r="M992" s="103"/>
    </row>
    <row r="993" spans="2:13" x14ac:dyDescent="0.25">
      <c r="B993" s="12"/>
      <c r="C993" s="95"/>
      <c r="D993" s="95"/>
      <c r="E993" s="95"/>
      <c r="F993" s="103"/>
      <c r="G993" s="11"/>
      <c r="J993" s="103"/>
      <c r="K993" s="103"/>
      <c r="L993" s="103"/>
      <c r="M993" s="103"/>
    </row>
    <row r="994" spans="2:13" x14ac:dyDescent="0.25">
      <c r="B994" s="12"/>
      <c r="C994" s="95"/>
      <c r="D994" s="95"/>
      <c r="E994" s="95"/>
      <c r="F994" s="103"/>
      <c r="G994" s="11"/>
      <c r="J994" s="103"/>
      <c r="K994" s="103"/>
      <c r="L994" s="103"/>
      <c r="M994" s="103"/>
    </row>
    <row r="995" spans="2:13" x14ac:dyDescent="0.25">
      <c r="B995" s="12"/>
      <c r="C995" s="95"/>
      <c r="D995" s="95"/>
      <c r="E995" s="95"/>
      <c r="F995" s="103"/>
      <c r="G995" s="11"/>
      <c r="J995" s="103"/>
      <c r="K995" s="103"/>
      <c r="L995" s="103"/>
      <c r="M995" s="103"/>
    </row>
    <row r="996" spans="2:13" x14ac:dyDescent="0.25">
      <c r="B996" s="12"/>
      <c r="C996" s="95"/>
      <c r="D996" s="95"/>
      <c r="E996" s="95"/>
      <c r="F996" s="103"/>
      <c r="G996" s="11"/>
      <c r="J996" s="103"/>
      <c r="K996" s="103"/>
      <c r="L996" s="103"/>
      <c r="M996" s="103"/>
    </row>
    <row r="997" spans="2:13" x14ac:dyDescent="0.25">
      <c r="B997" s="12"/>
      <c r="C997" s="95"/>
      <c r="D997" s="95"/>
      <c r="E997" s="95"/>
      <c r="F997" s="103"/>
      <c r="G997" s="11"/>
      <c r="J997" s="103"/>
      <c r="K997" s="103"/>
      <c r="L997" s="103"/>
      <c r="M997" s="103"/>
    </row>
    <row r="998" spans="2:13" x14ac:dyDescent="0.25">
      <c r="B998" s="12"/>
      <c r="C998" s="95"/>
      <c r="D998" s="95"/>
      <c r="E998" s="95"/>
      <c r="F998" s="103"/>
      <c r="G998" s="11"/>
      <c r="J998" s="103"/>
      <c r="K998" s="103"/>
      <c r="L998" s="103"/>
      <c r="M998" s="103"/>
    </row>
    <row r="999" spans="2:13" x14ac:dyDescent="0.25">
      <c r="B999" s="12"/>
      <c r="C999" s="95"/>
      <c r="D999" s="95"/>
      <c r="E999" s="95"/>
      <c r="F999" s="103"/>
      <c r="G999" s="11"/>
      <c r="J999" s="103"/>
      <c r="K999" s="103"/>
      <c r="L999" s="103"/>
      <c r="M999" s="103"/>
    </row>
    <row r="1000" spans="2:13" x14ac:dyDescent="0.25">
      <c r="B1000" s="12"/>
      <c r="C1000" s="95"/>
      <c r="D1000" s="95"/>
      <c r="E1000" s="95"/>
      <c r="F1000" s="103"/>
      <c r="G1000" s="11"/>
      <c r="J1000" s="103"/>
      <c r="K1000" s="103"/>
      <c r="L1000" s="103"/>
      <c r="M1000" s="103"/>
    </row>
    <row r="1001" spans="2:13" x14ac:dyDescent="0.25">
      <c r="B1001" s="12"/>
      <c r="C1001" s="95"/>
      <c r="D1001" s="95"/>
      <c r="E1001" s="95"/>
      <c r="F1001" s="103"/>
      <c r="G1001" s="11"/>
      <c r="J1001" s="103"/>
      <c r="K1001" s="103"/>
      <c r="L1001" s="103"/>
      <c r="M1001" s="103"/>
    </row>
    <row r="1002" spans="2:13" x14ac:dyDescent="0.25">
      <c r="B1002" s="12"/>
      <c r="C1002" s="95"/>
      <c r="D1002" s="95"/>
      <c r="E1002" s="95"/>
      <c r="F1002" s="103"/>
      <c r="G1002" s="11"/>
      <c r="J1002" s="103"/>
      <c r="K1002" s="103"/>
      <c r="L1002" s="103"/>
      <c r="M1002" s="103"/>
    </row>
    <row r="1003" spans="2:13" x14ac:dyDescent="0.25">
      <c r="B1003" s="12"/>
      <c r="C1003" s="95"/>
      <c r="D1003" s="95"/>
      <c r="E1003" s="95"/>
      <c r="F1003" s="103"/>
      <c r="G1003" s="11"/>
      <c r="J1003" s="103"/>
      <c r="K1003" s="103"/>
      <c r="L1003" s="103"/>
      <c r="M1003" s="103"/>
    </row>
    <row r="1004" spans="2:13" x14ac:dyDescent="0.25">
      <c r="B1004" s="12"/>
      <c r="C1004" s="95"/>
      <c r="D1004" s="95"/>
      <c r="E1004" s="95"/>
      <c r="F1004" s="103"/>
      <c r="G1004" s="11"/>
      <c r="J1004" s="103"/>
      <c r="K1004" s="103"/>
      <c r="L1004" s="103"/>
      <c r="M1004" s="103"/>
    </row>
    <row r="1005" spans="2:13" x14ac:dyDescent="0.25">
      <c r="B1005" s="12"/>
      <c r="C1005" s="95"/>
      <c r="D1005" s="95"/>
      <c r="E1005" s="95"/>
      <c r="F1005" s="103"/>
      <c r="G1005" s="11"/>
      <c r="J1005" s="103"/>
      <c r="K1005" s="103"/>
      <c r="L1005" s="103"/>
      <c r="M1005" s="103"/>
    </row>
    <row r="1006" spans="2:13" x14ac:dyDescent="0.25">
      <c r="B1006" s="12"/>
      <c r="C1006" s="95"/>
      <c r="D1006" s="95"/>
      <c r="E1006" s="95"/>
      <c r="F1006" s="103"/>
      <c r="G1006" s="11"/>
      <c r="J1006" s="103"/>
      <c r="K1006" s="103"/>
      <c r="L1006" s="103"/>
      <c r="M1006" s="103"/>
    </row>
    <row r="1007" spans="2:13" x14ac:dyDescent="0.25">
      <c r="B1007" s="12"/>
      <c r="C1007" s="95"/>
      <c r="D1007" s="95"/>
      <c r="E1007" s="95"/>
      <c r="F1007" s="103"/>
      <c r="G1007" s="11"/>
      <c r="J1007" s="103"/>
      <c r="K1007" s="103"/>
      <c r="L1007" s="103"/>
      <c r="M1007" s="103"/>
    </row>
    <row r="1008" spans="2:13" x14ac:dyDescent="0.25">
      <c r="B1008" s="12"/>
      <c r="C1008" s="95"/>
      <c r="D1008" s="95"/>
      <c r="E1008" s="95"/>
      <c r="F1008" s="103"/>
      <c r="G1008" s="11"/>
      <c r="J1008" s="103"/>
      <c r="K1008" s="103"/>
      <c r="L1008" s="103"/>
      <c r="M1008" s="103"/>
    </row>
    <row r="1009" spans="2:13" x14ac:dyDescent="0.25">
      <c r="B1009" s="12"/>
      <c r="C1009" s="95"/>
      <c r="D1009" s="95"/>
      <c r="E1009" s="95"/>
      <c r="F1009" s="103"/>
      <c r="G1009" s="11"/>
      <c r="J1009" s="103"/>
      <c r="K1009" s="103"/>
      <c r="L1009" s="103"/>
      <c r="M1009" s="103"/>
    </row>
    <row r="1010" spans="2:13" x14ac:dyDescent="0.25">
      <c r="B1010" s="12"/>
      <c r="C1010" s="95"/>
      <c r="D1010" s="95"/>
      <c r="E1010" s="95"/>
      <c r="F1010" s="103"/>
      <c r="G1010" s="11"/>
      <c r="J1010" s="103"/>
      <c r="K1010" s="103"/>
      <c r="L1010" s="103"/>
      <c r="M1010" s="103"/>
    </row>
    <row r="1011" spans="2:13" x14ac:dyDescent="0.25">
      <c r="B1011" s="12"/>
      <c r="C1011" s="95"/>
      <c r="D1011" s="95"/>
      <c r="E1011" s="95"/>
      <c r="F1011" s="103"/>
      <c r="G1011" s="11"/>
      <c r="J1011" s="103"/>
      <c r="K1011" s="103"/>
      <c r="L1011" s="103"/>
      <c r="M1011" s="103"/>
    </row>
    <row r="1012" spans="2:13" x14ac:dyDescent="0.25">
      <c r="B1012" s="12"/>
      <c r="C1012" s="95"/>
      <c r="D1012" s="95"/>
      <c r="E1012" s="95"/>
      <c r="F1012" s="103"/>
      <c r="G1012" s="11"/>
      <c r="J1012" s="103"/>
      <c r="K1012" s="103"/>
      <c r="L1012" s="103"/>
      <c r="M1012" s="103"/>
    </row>
    <row r="1013" spans="2:13" x14ac:dyDescent="0.25">
      <c r="B1013" s="12"/>
      <c r="C1013" s="95"/>
      <c r="D1013" s="95"/>
      <c r="E1013" s="95"/>
      <c r="F1013" s="103"/>
      <c r="G1013" s="11"/>
      <c r="J1013" s="103"/>
      <c r="K1013" s="103"/>
      <c r="L1013" s="103"/>
      <c r="M1013" s="103"/>
    </row>
    <row r="1014" spans="2:13" x14ac:dyDescent="0.25">
      <c r="B1014" s="12"/>
      <c r="C1014" s="95"/>
      <c r="D1014" s="95"/>
      <c r="E1014" s="95"/>
      <c r="F1014" s="103"/>
      <c r="G1014" s="11"/>
      <c r="J1014" s="103"/>
      <c r="K1014" s="103"/>
      <c r="L1014" s="103"/>
      <c r="M1014" s="103"/>
    </row>
    <row r="1015" spans="2:13" x14ac:dyDescent="0.25">
      <c r="B1015" s="12"/>
      <c r="C1015" s="95"/>
      <c r="D1015" s="95"/>
      <c r="E1015" s="95"/>
      <c r="F1015" s="103"/>
      <c r="G1015" s="11"/>
      <c r="J1015" s="103"/>
      <c r="K1015" s="103"/>
      <c r="L1015" s="103"/>
      <c r="M1015" s="103"/>
    </row>
    <row r="1016" spans="2:13" x14ac:dyDescent="0.25">
      <c r="B1016" s="12"/>
      <c r="C1016" s="95"/>
      <c r="D1016" s="95"/>
      <c r="E1016" s="95"/>
      <c r="F1016" s="103"/>
      <c r="G1016" s="11"/>
      <c r="J1016" s="103"/>
      <c r="K1016" s="103"/>
      <c r="L1016" s="103"/>
      <c r="M1016" s="103"/>
    </row>
    <row r="1017" spans="2:13" x14ac:dyDescent="0.25">
      <c r="B1017" s="12"/>
      <c r="C1017" s="95"/>
      <c r="D1017" s="95"/>
      <c r="E1017" s="95"/>
      <c r="F1017" s="103"/>
      <c r="G1017" s="11"/>
      <c r="J1017" s="103"/>
      <c r="K1017" s="103"/>
      <c r="L1017" s="103"/>
      <c r="M1017" s="103"/>
    </row>
    <row r="1018" spans="2:13" x14ac:dyDescent="0.25">
      <c r="B1018" s="12"/>
      <c r="C1018" s="95"/>
      <c r="D1018" s="95"/>
      <c r="E1018" s="95"/>
      <c r="F1018" s="103"/>
      <c r="G1018" s="11"/>
      <c r="J1018" s="103"/>
      <c r="K1018" s="103"/>
      <c r="L1018" s="103"/>
      <c r="M1018" s="103"/>
    </row>
    <row r="1019" spans="2:13" x14ac:dyDescent="0.25">
      <c r="B1019" s="12"/>
      <c r="C1019" s="95"/>
      <c r="D1019" s="95"/>
      <c r="E1019" s="95"/>
      <c r="F1019" s="103"/>
      <c r="G1019" s="11"/>
      <c r="J1019" s="103"/>
      <c r="K1019" s="103"/>
      <c r="L1019" s="103"/>
      <c r="M1019" s="103"/>
    </row>
    <row r="1020" spans="2:13" x14ac:dyDescent="0.25">
      <c r="B1020" s="12"/>
      <c r="C1020" s="95"/>
      <c r="D1020" s="95"/>
      <c r="E1020" s="95"/>
      <c r="F1020" s="103"/>
      <c r="G1020" s="11"/>
      <c r="J1020" s="103"/>
      <c r="K1020" s="103"/>
      <c r="L1020" s="103"/>
      <c r="M1020" s="103"/>
    </row>
    <row r="1021" spans="2:13" x14ac:dyDescent="0.25">
      <c r="B1021" s="12"/>
      <c r="C1021" s="95"/>
      <c r="D1021" s="95"/>
      <c r="E1021" s="95"/>
      <c r="F1021" s="103"/>
      <c r="G1021" s="11"/>
      <c r="J1021" s="103"/>
      <c r="K1021" s="103"/>
      <c r="L1021" s="103"/>
      <c r="M1021" s="103"/>
    </row>
    <row r="1022" spans="2:13" x14ac:dyDescent="0.25">
      <c r="B1022" s="12"/>
      <c r="C1022" s="95"/>
      <c r="D1022" s="95"/>
      <c r="E1022" s="95"/>
      <c r="F1022" s="103"/>
      <c r="G1022" s="11"/>
      <c r="J1022" s="103"/>
      <c r="K1022" s="103"/>
      <c r="L1022" s="103"/>
      <c r="M1022" s="103"/>
    </row>
    <row r="1023" spans="2:13" x14ac:dyDescent="0.25">
      <c r="B1023" s="12"/>
      <c r="C1023" s="95"/>
      <c r="D1023" s="95"/>
      <c r="E1023" s="95"/>
      <c r="F1023" s="103"/>
      <c r="G1023" s="11"/>
      <c r="J1023" s="103"/>
      <c r="K1023" s="103"/>
      <c r="L1023" s="103"/>
      <c r="M1023" s="103"/>
    </row>
    <row r="1024" spans="2:13" x14ac:dyDescent="0.25">
      <c r="B1024" s="12"/>
      <c r="C1024" s="95"/>
      <c r="D1024" s="95"/>
      <c r="E1024" s="95"/>
      <c r="F1024" s="103"/>
      <c r="G1024" s="11"/>
      <c r="J1024" s="103"/>
      <c r="K1024" s="103"/>
      <c r="L1024" s="103"/>
      <c r="M1024" s="103"/>
    </row>
    <row r="1025" spans="2:13" x14ac:dyDescent="0.25">
      <c r="B1025" s="12"/>
      <c r="C1025" s="95"/>
      <c r="D1025" s="95"/>
      <c r="E1025" s="95"/>
      <c r="F1025" s="103"/>
      <c r="G1025" s="11"/>
      <c r="J1025" s="103"/>
      <c r="K1025" s="103"/>
      <c r="L1025" s="103"/>
      <c r="M1025" s="103"/>
    </row>
    <row r="1026" spans="2:13" x14ac:dyDescent="0.25">
      <c r="B1026" s="12"/>
      <c r="C1026" s="95"/>
      <c r="D1026" s="95"/>
      <c r="E1026" s="95"/>
      <c r="F1026" s="103"/>
      <c r="G1026" s="11"/>
      <c r="J1026" s="103"/>
      <c r="K1026" s="103"/>
      <c r="L1026" s="103"/>
      <c r="M1026" s="103"/>
    </row>
    <row r="1027" spans="2:13" x14ac:dyDescent="0.25">
      <c r="B1027" s="12"/>
      <c r="C1027" s="95"/>
      <c r="D1027" s="95"/>
      <c r="E1027" s="95"/>
      <c r="F1027" s="103"/>
      <c r="G1027" s="11"/>
      <c r="J1027" s="103"/>
      <c r="K1027" s="103"/>
      <c r="L1027" s="103"/>
      <c r="M1027" s="103"/>
    </row>
    <row r="1028" spans="2:13" x14ac:dyDescent="0.25">
      <c r="B1028" s="12"/>
      <c r="C1028" s="95"/>
      <c r="D1028" s="95"/>
      <c r="E1028" s="95"/>
      <c r="F1028" s="103"/>
      <c r="G1028" s="11"/>
      <c r="J1028" s="103"/>
      <c r="K1028" s="103"/>
      <c r="L1028" s="103"/>
      <c r="M1028" s="103"/>
    </row>
    <row r="1029" spans="2:13" x14ac:dyDescent="0.25">
      <c r="B1029" s="12"/>
      <c r="C1029" s="95"/>
      <c r="D1029" s="95"/>
      <c r="E1029" s="95"/>
      <c r="F1029" s="103"/>
      <c r="G1029" s="11"/>
      <c r="J1029" s="103"/>
      <c r="K1029" s="103"/>
      <c r="L1029" s="103"/>
      <c r="M1029" s="103"/>
    </row>
    <row r="1030" spans="2:13" x14ac:dyDescent="0.25">
      <c r="B1030" s="12"/>
      <c r="C1030" s="95"/>
      <c r="D1030" s="95"/>
      <c r="E1030" s="95"/>
      <c r="F1030" s="103"/>
      <c r="G1030" s="11"/>
      <c r="J1030" s="103"/>
      <c r="K1030" s="103"/>
      <c r="L1030" s="103"/>
      <c r="M1030" s="103"/>
    </row>
    <row r="1031" spans="2:13" x14ac:dyDescent="0.25">
      <c r="B1031" s="12"/>
      <c r="C1031" s="95"/>
      <c r="D1031" s="95"/>
      <c r="E1031" s="95"/>
      <c r="F1031" s="103"/>
      <c r="G1031" s="11"/>
      <c r="J1031" s="103"/>
      <c r="K1031" s="103"/>
      <c r="L1031" s="103"/>
      <c r="M1031" s="103"/>
    </row>
    <row r="1032" spans="2:13" x14ac:dyDescent="0.25">
      <c r="B1032" s="12"/>
      <c r="C1032" s="95"/>
      <c r="D1032" s="95"/>
      <c r="E1032" s="95"/>
      <c r="F1032" s="103"/>
      <c r="G1032" s="11"/>
      <c r="J1032" s="103"/>
      <c r="K1032" s="103"/>
      <c r="L1032" s="103"/>
      <c r="M1032" s="103"/>
    </row>
    <row r="1033" spans="2:13" x14ac:dyDescent="0.25">
      <c r="B1033" s="12"/>
      <c r="C1033" s="95"/>
      <c r="D1033" s="95"/>
      <c r="E1033" s="95"/>
      <c r="F1033" s="103"/>
      <c r="G1033" s="11"/>
      <c r="J1033" s="103"/>
      <c r="K1033" s="103"/>
      <c r="L1033" s="103"/>
      <c r="M1033" s="103"/>
    </row>
    <row r="1034" spans="2:13" x14ac:dyDescent="0.25">
      <c r="B1034" s="12"/>
      <c r="C1034" s="95"/>
      <c r="D1034" s="95"/>
      <c r="E1034" s="95"/>
      <c r="F1034" s="103"/>
      <c r="G1034" s="11"/>
      <c r="J1034" s="103"/>
      <c r="K1034" s="103"/>
      <c r="L1034" s="103"/>
      <c r="M1034" s="103"/>
    </row>
    <row r="1035" spans="2:13" x14ac:dyDescent="0.25">
      <c r="B1035" s="12"/>
      <c r="C1035" s="95"/>
      <c r="D1035" s="95"/>
      <c r="E1035" s="95"/>
      <c r="F1035" s="103"/>
      <c r="G1035" s="11"/>
      <c r="J1035" s="103"/>
      <c r="K1035" s="103"/>
      <c r="L1035" s="103"/>
      <c r="M1035" s="103"/>
    </row>
    <row r="1036" spans="2:13" x14ac:dyDescent="0.25">
      <c r="B1036" s="12"/>
      <c r="C1036" s="95"/>
      <c r="D1036" s="95"/>
      <c r="E1036" s="95"/>
      <c r="F1036" s="103"/>
      <c r="G1036" s="11"/>
      <c r="J1036" s="103"/>
      <c r="K1036" s="103"/>
      <c r="L1036" s="103"/>
      <c r="M1036" s="103"/>
    </row>
    <row r="1037" spans="2:13" x14ac:dyDescent="0.25">
      <c r="B1037" s="12"/>
      <c r="C1037" s="95"/>
      <c r="D1037" s="95"/>
      <c r="E1037" s="95"/>
      <c r="F1037" s="103"/>
      <c r="G1037" s="11"/>
      <c r="J1037" s="103"/>
      <c r="K1037" s="103"/>
      <c r="L1037" s="103"/>
      <c r="M1037" s="103"/>
    </row>
    <row r="1038" spans="2:13" x14ac:dyDescent="0.25">
      <c r="B1038" s="12"/>
      <c r="C1038" s="95"/>
      <c r="D1038" s="95"/>
      <c r="E1038" s="95"/>
      <c r="F1038" s="103"/>
      <c r="G1038" s="11"/>
      <c r="J1038" s="103"/>
      <c r="K1038" s="103"/>
      <c r="L1038" s="103"/>
      <c r="M1038" s="103"/>
    </row>
    <row r="1039" spans="2:13" x14ac:dyDescent="0.25">
      <c r="B1039" s="12"/>
      <c r="C1039" s="95"/>
      <c r="D1039" s="95"/>
      <c r="E1039" s="95"/>
      <c r="F1039" s="103"/>
      <c r="G1039" s="11"/>
      <c r="J1039" s="103"/>
      <c r="K1039" s="103"/>
      <c r="L1039" s="103"/>
      <c r="M1039" s="103"/>
    </row>
    <row r="1040" spans="2:13" x14ac:dyDescent="0.25">
      <c r="B1040" s="12"/>
      <c r="C1040" s="95"/>
      <c r="D1040" s="95"/>
      <c r="E1040" s="95"/>
      <c r="F1040" s="103"/>
      <c r="G1040" s="11"/>
      <c r="J1040" s="103"/>
      <c r="K1040" s="103"/>
      <c r="L1040" s="103"/>
      <c r="M1040" s="103"/>
    </row>
    <row r="1041" spans="2:13" x14ac:dyDescent="0.25">
      <c r="B1041" s="12"/>
      <c r="C1041" s="95"/>
      <c r="D1041" s="95"/>
      <c r="E1041" s="95"/>
      <c r="F1041" s="103"/>
      <c r="G1041" s="11"/>
      <c r="J1041" s="103"/>
      <c r="K1041" s="103"/>
      <c r="L1041" s="103"/>
      <c r="M1041" s="103"/>
    </row>
    <row r="1042" spans="2:13" x14ac:dyDescent="0.25">
      <c r="B1042" s="12"/>
      <c r="C1042" s="95"/>
      <c r="D1042" s="95"/>
      <c r="E1042" s="95"/>
      <c r="F1042" s="103"/>
      <c r="G1042" s="11"/>
      <c r="J1042" s="103"/>
      <c r="K1042" s="103"/>
      <c r="L1042" s="103"/>
      <c r="M1042" s="103"/>
    </row>
    <row r="1043" spans="2:13" x14ac:dyDescent="0.25">
      <c r="B1043" s="12"/>
      <c r="C1043" s="95"/>
      <c r="D1043" s="95"/>
      <c r="E1043" s="95"/>
      <c r="F1043" s="103"/>
      <c r="G1043" s="11"/>
      <c r="J1043" s="103"/>
      <c r="K1043" s="103"/>
      <c r="L1043" s="103"/>
      <c r="M1043" s="103"/>
    </row>
    <row r="1044" spans="2:13" x14ac:dyDescent="0.25">
      <c r="B1044" s="12"/>
      <c r="C1044" s="95"/>
      <c r="D1044" s="95"/>
      <c r="E1044" s="95"/>
      <c r="F1044" s="103"/>
      <c r="G1044" s="11"/>
      <c r="J1044" s="103"/>
      <c r="K1044" s="103"/>
      <c r="L1044" s="103"/>
      <c r="M1044" s="103"/>
    </row>
    <row r="1045" spans="2:13" x14ac:dyDescent="0.25">
      <c r="B1045" s="12"/>
      <c r="C1045" s="95"/>
      <c r="D1045" s="95"/>
      <c r="E1045" s="95"/>
      <c r="F1045" s="103"/>
      <c r="G1045" s="11"/>
      <c r="J1045" s="103"/>
      <c r="K1045" s="103"/>
      <c r="L1045" s="103"/>
      <c r="M1045" s="103"/>
    </row>
    <row r="1046" spans="2:13" x14ac:dyDescent="0.25">
      <c r="B1046" s="12"/>
      <c r="C1046" s="95"/>
      <c r="D1046" s="95"/>
      <c r="E1046" s="95"/>
      <c r="F1046" s="103"/>
      <c r="G1046" s="11"/>
      <c r="J1046" s="103"/>
      <c r="K1046" s="103"/>
      <c r="L1046" s="103"/>
      <c r="M1046" s="103"/>
    </row>
    <row r="1047" spans="2:13" x14ac:dyDescent="0.25">
      <c r="B1047" s="12"/>
      <c r="C1047" s="95"/>
      <c r="D1047" s="95"/>
      <c r="E1047" s="95"/>
      <c r="F1047" s="103"/>
      <c r="G1047" s="11"/>
      <c r="J1047" s="103"/>
      <c r="K1047" s="103"/>
      <c r="L1047" s="103"/>
      <c r="M1047" s="103"/>
    </row>
    <row r="1048" spans="2:13" x14ac:dyDescent="0.25">
      <c r="B1048" s="12"/>
      <c r="C1048" s="95"/>
      <c r="D1048" s="95"/>
      <c r="E1048" s="95"/>
      <c r="F1048" s="103"/>
      <c r="G1048" s="11"/>
      <c r="J1048" s="103"/>
      <c r="K1048" s="103"/>
      <c r="L1048" s="103"/>
      <c r="M1048" s="103"/>
    </row>
    <row r="1049" spans="2:13" x14ac:dyDescent="0.25">
      <c r="B1049" s="12"/>
      <c r="C1049" s="95"/>
      <c r="D1049" s="95"/>
      <c r="E1049" s="95"/>
      <c r="F1049" s="103"/>
      <c r="G1049" s="11"/>
      <c r="J1049" s="103"/>
      <c r="K1049" s="103"/>
      <c r="L1049" s="103"/>
      <c r="M1049" s="103"/>
    </row>
    <row r="1050" spans="2:13" x14ac:dyDescent="0.25">
      <c r="B1050" s="12"/>
      <c r="C1050" s="95"/>
      <c r="D1050" s="95"/>
      <c r="E1050" s="95"/>
      <c r="F1050" s="103"/>
      <c r="G1050" s="11"/>
      <c r="J1050" s="103"/>
      <c r="K1050" s="103"/>
      <c r="L1050" s="103"/>
      <c r="M1050" s="103"/>
    </row>
    <row r="1051" spans="2:13" x14ac:dyDescent="0.25">
      <c r="B1051" s="12"/>
      <c r="C1051" s="95"/>
      <c r="D1051" s="95"/>
      <c r="E1051" s="95"/>
      <c r="F1051" s="103"/>
      <c r="G1051" s="11"/>
      <c r="J1051" s="103"/>
      <c r="K1051" s="103"/>
      <c r="L1051" s="103"/>
      <c r="M1051" s="103"/>
    </row>
    <row r="1052" spans="2:13" x14ac:dyDescent="0.25">
      <c r="B1052" s="12"/>
      <c r="C1052" s="95"/>
      <c r="D1052" s="95"/>
      <c r="E1052" s="95"/>
      <c r="F1052" s="103"/>
      <c r="G1052" s="11"/>
      <c r="J1052" s="103"/>
      <c r="K1052" s="103"/>
      <c r="L1052" s="103"/>
      <c r="M1052" s="103"/>
    </row>
    <row r="1053" spans="2:13" x14ac:dyDescent="0.25">
      <c r="B1053" s="12"/>
      <c r="C1053" s="95"/>
      <c r="D1053" s="95"/>
      <c r="E1053" s="95"/>
      <c r="F1053" s="103"/>
      <c r="G1053" s="11"/>
      <c r="J1053" s="103"/>
      <c r="K1053" s="103"/>
      <c r="L1053" s="103"/>
      <c r="M1053" s="103"/>
    </row>
    <row r="1054" spans="2:13" x14ac:dyDescent="0.25">
      <c r="B1054" s="12"/>
      <c r="C1054" s="95"/>
      <c r="D1054" s="95"/>
      <c r="E1054" s="95"/>
      <c r="F1054" s="103"/>
      <c r="G1054" s="11"/>
      <c r="J1054" s="103"/>
      <c r="K1054" s="103"/>
      <c r="L1054" s="103"/>
      <c r="M1054" s="103"/>
    </row>
    <row r="1055" spans="2:13" x14ac:dyDescent="0.25">
      <c r="B1055" s="12"/>
      <c r="C1055" s="95"/>
      <c r="D1055" s="95"/>
      <c r="E1055" s="95"/>
      <c r="F1055" s="103"/>
      <c r="G1055" s="11"/>
      <c r="J1055" s="103"/>
      <c r="K1055" s="103"/>
      <c r="L1055" s="103"/>
      <c r="M1055" s="103"/>
    </row>
    <row r="1056" spans="2:13" x14ac:dyDescent="0.25">
      <c r="B1056" s="12"/>
      <c r="C1056" s="95"/>
      <c r="D1056" s="95"/>
      <c r="E1056" s="95"/>
      <c r="F1056" s="103"/>
      <c r="G1056" s="11"/>
      <c r="J1056" s="103"/>
      <c r="K1056" s="103"/>
      <c r="L1056" s="103"/>
      <c r="M1056" s="103"/>
    </row>
    <row r="1057" spans="2:13" x14ac:dyDescent="0.25">
      <c r="B1057" s="12"/>
      <c r="C1057" s="95"/>
      <c r="D1057" s="95"/>
      <c r="E1057" s="95"/>
      <c r="F1057" s="103"/>
      <c r="G1057" s="11"/>
      <c r="J1057" s="103"/>
      <c r="K1057" s="103"/>
      <c r="L1057" s="103"/>
      <c r="M1057" s="103"/>
    </row>
    <row r="1058" spans="2:13" x14ac:dyDescent="0.25">
      <c r="B1058" s="12"/>
      <c r="C1058" s="95"/>
      <c r="D1058" s="95"/>
      <c r="E1058" s="95"/>
      <c r="F1058" s="103"/>
      <c r="G1058" s="11"/>
      <c r="J1058" s="103"/>
      <c r="K1058" s="103"/>
      <c r="L1058" s="103"/>
      <c r="M1058" s="103"/>
    </row>
    <row r="1059" spans="2:13" x14ac:dyDescent="0.25">
      <c r="B1059" s="12"/>
      <c r="C1059" s="95"/>
      <c r="D1059" s="95"/>
      <c r="E1059" s="95"/>
      <c r="F1059" s="103"/>
      <c r="G1059" s="11"/>
      <c r="J1059" s="103"/>
      <c r="K1059" s="103"/>
      <c r="L1059" s="103"/>
      <c r="M1059" s="103"/>
    </row>
    <row r="1060" spans="2:13" x14ac:dyDescent="0.25">
      <c r="B1060" s="12"/>
      <c r="C1060" s="95"/>
      <c r="D1060" s="95"/>
      <c r="E1060" s="95"/>
      <c r="F1060" s="103"/>
      <c r="G1060" s="11"/>
      <c r="J1060" s="103"/>
      <c r="K1060" s="103"/>
      <c r="L1060" s="103"/>
      <c r="M1060" s="103"/>
    </row>
    <row r="1061" spans="2:13" x14ac:dyDescent="0.25">
      <c r="B1061" s="12"/>
      <c r="C1061" s="95"/>
      <c r="D1061" s="95"/>
      <c r="E1061" s="95"/>
      <c r="F1061" s="103"/>
      <c r="G1061" s="11"/>
      <c r="J1061" s="103"/>
      <c r="K1061" s="103"/>
      <c r="L1061" s="103"/>
      <c r="M1061" s="103"/>
    </row>
    <row r="1062" spans="2:13" x14ac:dyDescent="0.25">
      <c r="B1062" s="12"/>
      <c r="C1062" s="95"/>
      <c r="D1062" s="95"/>
      <c r="E1062" s="95"/>
      <c r="F1062" s="103"/>
      <c r="G1062" s="11"/>
      <c r="J1062" s="103"/>
      <c r="K1062" s="103"/>
      <c r="L1062" s="103"/>
      <c r="M1062" s="103"/>
    </row>
    <row r="1063" spans="2:13" x14ac:dyDescent="0.25">
      <c r="B1063" s="12"/>
      <c r="C1063" s="95"/>
      <c r="D1063" s="95"/>
      <c r="E1063" s="95"/>
      <c r="F1063" s="103"/>
      <c r="G1063" s="11"/>
      <c r="J1063" s="103"/>
      <c r="K1063" s="103"/>
      <c r="L1063" s="103"/>
      <c r="M1063" s="103"/>
    </row>
    <row r="1064" spans="2:13" x14ac:dyDescent="0.25">
      <c r="B1064" s="12"/>
      <c r="C1064" s="95"/>
      <c r="D1064" s="95"/>
      <c r="E1064" s="95"/>
      <c r="F1064" s="103"/>
      <c r="G1064" s="11"/>
      <c r="J1064" s="103"/>
      <c r="K1064" s="103"/>
      <c r="L1064" s="103"/>
      <c r="M1064" s="103"/>
    </row>
    <row r="1065" spans="2:13" x14ac:dyDescent="0.25">
      <c r="B1065" s="12"/>
      <c r="C1065" s="95"/>
      <c r="D1065" s="95"/>
      <c r="E1065" s="95"/>
      <c r="F1065" s="103"/>
      <c r="G1065" s="11"/>
      <c r="J1065" s="103"/>
      <c r="K1065" s="103"/>
      <c r="L1065" s="103"/>
      <c r="M1065" s="103"/>
    </row>
    <row r="1066" spans="2:13" x14ac:dyDescent="0.25">
      <c r="B1066" s="12"/>
      <c r="C1066" s="95"/>
      <c r="D1066" s="95"/>
      <c r="E1066" s="95"/>
      <c r="F1066" s="103"/>
      <c r="G1066" s="11"/>
      <c r="J1066" s="103"/>
      <c r="K1066" s="103"/>
      <c r="L1066" s="103"/>
      <c r="M1066" s="103"/>
    </row>
    <row r="1067" spans="2:13" x14ac:dyDescent="0.25">
      <c r="B1067" s="12"/>
      <c r="C1067" s="95"/>
      <c r="D1067" s="95"/>
      <c r="E1067" s="95"/>
      <c r="F1067" s="103"/>
      <c r="G1067" s="11"/>
      <c r="J1067" s="103"/>
      <c r="K1067" s="103"/>
      <c r="L1067" s="103"/>
      <c r="M1067" s="103"/>
    </row>
    <row r="1068" spans="2:13" x14ac:dyDescent="0.25">
      <c r="B1068" s="12"/>
      <c r="C1068" s="95"/>
      <c r="D1068" s="95"/>
      <c r="E1068" s="95"/>
      <c r="F1068" s="103"/>
      <c r="G1068" s="11"/>
      <c r="J1068" s="103"/>
      <c r="K1068" s="103"/>
      <c r="L1068" s="103"/>
      <c r="M1068" s="103"/>
    </row>
    <row r="1069" spans="2:13" x14ac:dyDescent="0.25">
      <c r="B1069" s="12"/>
      <c r="C1069" s="95"/>
      <c r="D1069" s="95"/>
      <c r="E1069" s="95"/>
      <c r="F1069" s="103"/>
      <c r="G1069" s="11"/>
      <c r="J1069" s="103"/>
      <c r="K1069" s="103"/>
      <c r="L1069" s="103"/>
      <c r="M1069" s="103"/>
    </row>
    <row r="1070" spans="2:13" x14ac:dyDescent="0.25">
      <c r="B1070" s="12"/>
      <c r="C1070" s="95"/>
      <c r="D1070" s="95"/>
      <c r="E1070" s="95"/>
      <c r="F1070" s="103"/>
      <c r="G1070" s="11"/>
      <c r="J1070" s="103"/>
      <c r="K1070" s="103"/>
      <c r="L1070" s="103"/>
      <c r="M1070" s="103"/>
    </row>
    <row r="1071" spans="2:13" x14ac:dyDescent="0.25">
      <c r="B1071" s="12"/>
      <c r="C1071" s="95"/>
      <c r="D1071" s="95"/>
      <c r="E1071" s="95"/>
      <c r="F1071" s="103"/>
      <c r="G1071" s="11"/>
      <c r="J1071" s="103"/>
      <c r="K1071" s="103"/>
      <c r="L1071" s="103"/>
      <c r="M1071" s="103"/>
    </row>
    <row r="1072" spans="2:13" x14ac:dyDescent="0.25">
      <c r="B1072" s="12"/>
      <c r="C1072" s="95"/>
      <c r="D1072" s="95"/>
      <c r="E1072" s="95"/>
      <c r="F1072" s="103"/>
      <c r="G1072" s="11"/>
      <c r="J1072" s="103"/>
      <c r="K1072" s="103"/>
      <c r="L1072" s="103"/>
      <c r="M1072" s="103"/>
    </row>
    <row r="1073" spans="2:13" x14ac:dyDescent="0.25">
      <c r="B1073" s="12"/>
      <c r="C1073" s="95"/>
      <c r="D1073" s="95"/>
      <c r="E1073" s="95"/>
      <c r="F1073" s="103"/>
      <c r="G1073" s="11"/>
      <c r="J1073" s="103"/>
      <c r="K1073" s="103"/>
      <c r="L1073" s="103"/>
      <c r="M1073" s="103"/>
    </row>
    <row r="1074" spans="2:13" x14ac:dyDescent="0.25">
      <c r="B1074" s="12"/>
      <c r="C1074" s="95"/>
      <c r="D1074" s="95"/>
      <c r="E1074" s="95"/>
      <c r="F1074" s="103"/>
      <c r="G1074" s="11"/>
      <c r="J1074" s="103"/>
      <c r="K1074" s="103"/>
      <c r="L1074" s="103"/>
      <c r="M1074" s="103"/>
    </row>
    <row r="1075" spans="2:13" x14ac:dyDescent="0.25">
      <c r="B1075" s="12"/>
      <c r="C1075" s="95"/>
      <c r="D1075" s="95"/>
      <c r="E1075" s="95"/>
      <c r="F1075" s="103"/>
      <c r="G1075" s="11"/>
      <c r="J1075" s="103"/>
      <c r="K1075" s="103"/>
      <c r="L1075" s="103"/>
      <c r="M1075" s="103"/>
    </row>
    <row r="1076" spans="2:13" x14ac:dyDescent="0.25">
      <c r="B1076" s="12"/>
      <c r="C1076" s="95"/>
      <c r="D1076" s="95"/>
      <c r="E1076" s="95"/>
      <c r="F1076" s="103"/>
      <c r="G1076" s="11"/>
      <c r="J1076" s="103"/>
      <c r="K1076" s="103"/>
      <c r="L1076" s="103"/>
      <c r="M1076" s="103"/>
    </row>
    <row r="1077" spans="2:13" x14ac:dyDescent="0.25">
      <c r="B1077" s="12"/>
      <c r="C1077" s="95"/>
      <c r="D1077" s="95"/>
      <c r="E1077" s="95"/>
      <c r="F1077" s="103"/>
      <c r="G1077" s="11"/>
      <c r="J1077" s="103"/>
      <c r="K1077" s="103"/>
      <c r="L1077" s="103"/>
      <c r="M1077" s="103"/>
    </row>
    <row r="1078" spans="2:13" x14ac:dyDescent="0.25">
      <c r="B1078" s="12"/>
      <c r="C1078" s="95"/>
      <c r="D1078" s="95"/>
      <c r="E1078" s="95"/>
      <c r="F1078" s="103"/>
      <c r="G1078" s="11"/>
      <c r="J1078" s="103"/>
      <c r="K1078" s="103"/>
      <c r="L1078" s="103"/>
      <c r="M1078" s="103"/>
    </row>
    <row r="1079" spans="2:13" x14ac:dyDescent="0.25">
      <c r="B1079" s="12"/>
      <c r="C1079" s="95"/>
      <c r="D1079" s="95"/>
      <c r="E1079" s="95"/>
      <c r="F1079" s="103"/>
      <c r="G1079" s="11"/>
      <c r="J1079" s="103"/>
      <c r="K1079" s="103"/>
      <c r="L1079" s="103"/>
      <c r="M1079" s="103"/>
    </row>
    <row r="1080" spans="2:13" x14ac:dyDescent="0.25">
      <c r="B1080" s="12"/>
      <c r="C1080" s="95"/>
      <c r="D1080" s="95"/>
      <c r="E1080" s="95"/>
      <c r="F1080" s="103"/>
      <c r="G1080" s="11"/>
      <c r="J1080" s="103"/>
      <c r="K1080" s="103"/>
      <c r="L1080" s="103"/>
      <c r="M1080" s="103"/>
    </row>
    <row r="1081" spans="2:13" x14ac:dyDescent="0.25">
      <c r="B1081" s="12"/>
      <c r="C1081" s="95"/>
      <c r="D1081" s="95"/>
      <c r="E1081" s="95"/>
      <c r="F1081" s="103"/>
      <c r="G1081" s="11"/>
      <c r="J1081" s="103"/>
      <c r="K1081" s="103"/>
      <c r="L1081" s="103"/>
      <c r="M1081" s="103"/>
    </row>
    <row r="1082" spans="2:13" x14ac:dyDescent="0.25">
      <c r="B1082" s="12"/>
      <c r="C1082" s="95"/>
      <c r="D1082" s="95"/>
      <c r="E1082" s="95"/>
      <c r="F1082" s="103"/>
      <c r="G1082" s="11"/>
      <c r="J1082" s="103"/>
      <c r="K1082" s="103"/>
      <c r="L1082" s="103"/>
      <c r="M1082" s="103"/>
    </row>
    <row r="1083" spans="2:13" x14ac:dyDescent="0.25">
      <c r="B1083" s="12"/>
      <c r="C1083" s="95"/>
      <c r="D1083" s="95"/>
      <c r="E1083" s="95"/>
      <c r="F1083" s="103"/>
      <c r="G1083" s="11"/>
      <c r="J1083" s="103"/>
      <c r="K1083" s="103"/>
      <c r="L1083" s="103"/>
      <c r="M1083" s="103"/>
    </row>
    <row r="1084" spans="2:13" x14ac:dyDescent="0.25">
      <c r="B1084" s="12"/>
      <c r="C1084" s="95"/>
      <c r="D1084" s="95"/>
      <c r="E1084" s="95"/>
      <c r="F1084" s="103"/>
      <c r="G1084" s="11"/>
      <c r="J1084" s="103"/>
      <c r="K1084" s="103"/>
      <c r="L1084" s="103"/>
      <c r="M1084" s="103"/>
    </row>
    <row r="1085" spans="2:13" x14ac:dyDescent="0.25">
      <c r="B1085" s="12"/>
      <c r="C1085" s="95"/>
      <c r="D1085" s="95"/>
      <c r="E1085" s="95"/>
      <c r="F1085" s="103"/>
      <c r="G1085" s="11"/>
      <c r="J1085" s="103"/>
      <c r="K1085" s="103"/>
      <c r="L1085" s="103"/>
      <c r="M1085" s="103"/>
    </row>
    <row r="1086" spans="2:13" x14ac:dyDescent="0.25">
      <c r="B1086" s="12"/>
      <c r="C1086" s="95"/>
      <c r="D1086" s="95"/>
      <c r="E1086" s="95"/>
      <c r="F1086" s="103"/>
      <c r="G1086" s="11"/>
      <c r="J1086" s="103"/>
      <c r="K1086" s="103"/>
      <c r="L1086" s="103"/>
      <c r="M1086" s="103"/>
    </row>
    <row r="1087" spans="2:13" x14ac:dyDescent="0.25">
      <c r="B1087" s="12"/>
      <c r="C1087" s="95"/>
      <c r="D1087" s="95"/>
      <c r="E1087" s="95"/>
      <c r="F1087" s="103"/>
      <c r="G1087" s="11"/>
      <c r="J1087" s="103"/>
      <c r="K1087" s="103"/>
      <c r="L1087" s="103"/>
      <c r="M1087" s="103"/>
    </row>
    <row r="1088" spans="2:13" x14ac:dyDescent="0.25">
      <c r="B1088" s="12"/>
      <c r="C1088" s="95"/>
      <c r="D1088" s="95"/>
      <c r="E1088" s="95"/>
      <c r="F1088" s="103"/>
      <c r="G1088" s="11"/>
      <c r="J1088" s="103"/>
      <c r="K1088" s="103"/>
      <c r="L1088" s="103"/>
      <c r="M1088" s="103"/>
    </row>
    <row r="1089" spans="2:13" x14ac:dyDescent="0.25">
      <c r="B1089" s="12"/>
      <c r="C1089" s="95"/>
      <c r="D1089" s="95"/>
      <c r="E1089" s="95"/>
      <c r="F1089" s="103"/>
      <c r="G1089" s="11"/>
      <c r="J1089" s="103"/>
      <c r="K1089" s="103"/>
      <c r="L1089" s="103"/>
      <c r="M1089" s="103"/>
    </row>
    <row r="1090" spans="2:13" x14ac:dyDescent="0.25">
      <c r="B1090" s="12"/>
      <c r="C1090" s="95"/>
      <c r="D1090" s="95"/>
      <c r="E1090" s="95"/>
      <c r="F1090" s="103"/>
      <c r="G1090" s="11"/>
      <c r="J1090" s="103"/>
      <c r="K1090" s="103"/>
      <c r="L1090" s="103"/>
      <c r="M1090" s="103"/>
    </row>
    <row r="1091" spans="2:13" x14ac:dyDescent="0.25">
      <c r="B1091" s="12"/>
      <c r="C1091" s="95"/>
      <c r="D1091" s="95"/>
      <c r="E1091" s="95"/>
      <c r="F1091" s="103"/>
      <c r="G1091" s="11"/>
      <c r="J1091" s="103"/>
      <c r="K1091" s="103"/>
      <c r="L1091" s="103"/>
      <c r="M1091" s="103"/>
    </row>
    <row r="1092" spans="2:13" x14ac:dyDescent="0.25">
      <c r="B1092" s="12"/>
      <c r="C1092" s="95"/>
      <c r="D1092" s="95"/>
      <c r="E1092" s="95"/>
      <c r="F1092" s="103"/>
      <c r="G1092" s="11"/>
      <c r="J1092" s="103"/>
      <c r="K1092" s="103"/>
      <c r="L1092" s="103"/>
      <c r="M1092" s="103"/>
    </row>
    <row r="1093" spans="2:13" x14ac:dyDescent="0.25">
      <c r="B1093" s="12"/>
      <c r="C1093" s="95"/>
      <c r="D1093" s="95"/>
      <c r="E1093" s="95"/>
      <c r="F1093" s="103"/>
      <c r="G1093" s="11"/>
      <c r="J1093" s="103"/>
      <c r="K1093" s="103"/>
      <c r="L1093" s="103"/>
      <c r="M1093" s="103"/>
    </row>
    <row r="1094" spans="2:13" x14ac:dyDescent="0.25">
      <c r="B1094" s="12"/>
      <c r="C1094" s="95"/>
      <c r="D1094" s="95"/>
      <c r="E1094" s="95"/>
      <c r="F1094" s="103"/>
      <c r="G1094" s="11"/>
      <c r="J1094" s="103"/>
      <c r="K1094" s="103"/>
      <c r="L1094" s="103"/>
      <c r="M1094" s="103"/>
    </row>
    <row r="1095" spans="2:13" x14ac:dyDescent="0.25">
      <c r="B1095" s="12"/>
      <c r="C1095" s="95"/>
      <c r="D1095" s="95"/>
      <c r="E1095" s="95"/>
      <c r="F1095" s="103"/>
      <c r="G1095" s="11"/>
      <c r="J1095" s="103"/>
      <c r="K1095" s="103"/>
      <c r="L1095" s="103"/>
      <c r="M1095" s="103"/>
    </row>
    <row r="1096" spans="2:13" x14ac:dyDescent="0.25">
      <c r="B1096" s="12"/>
      <c r="C1096" s="95"/>
      <c r="D1096" s="95"/>
      <c r="E1096" s="95"/>
      <c r="F1096" s="103"/>
      <c r="G1096" s="11"/>
      <c r="J1096" s="103"/>
      <c r="K1096" s="103"/>
      <c r="L1096" s="103"/>
      <c r="M1096" s="103"/>
    </row>
    <row r="1097" spans="2:13" x14ac:dyDescent="0.25">
      <c r="B1097" s="12"/>
      <c r="C1097" s="95"/>
      <c r="D1097" s="95"/>
      <c r="E1097" s="95"/>
      <c r="F1097" s="103"/>
      <c r="G1097" s="11"/>
      <c r="J1097" s="103"/>
      <c r="K1097" s="103"/>
      <c r="L1097" s="103"/>
      <c r="M1097" s="103"/>
    </row>
    <row r="1098" spans="2:13" x14ac:dyDescent="0.25">
      <c r="B1098" s="12"/>
      <c r="C1098" s="95"/>
      <c r="D1098" s="95"/>
      <c r="E1098" s="95"/>
      <c r="F1098" s="103"/>
      <c r="G1098" s="11"/>
      <c r="J1098" s="103"/>
      <c r="K1098" s="103"/>
      <c r="L1098" s="103"/>
      <c r="M1098" s="103"/>
    </row>
    <row r="1099" spans="2:13" x14ac:dyDescent="0.25">
      <c r="B1099" s="12"/>
      <c r="C1099" s="95"/>
      <c r="D1099" s="95"/>
      <c r="E1099" s="95"/>
      <c r="F1099" s="103"/>
      <c r="G1099" s="11"/>
      <c r="J1099" s="103"/>
      <c r="K1099" s="103"/>
      <c r="L1099" s="103"/>
      <c r="M1099" s="103"/>
    </row>
    <row r="1100" spans="2:13" x14ac:dyDescent="0.25">
      <c r="B1100" s="12"/>
      <c r="C1100" s="95"/>
      <c r="D1100" s="95"/>
      <c r="E1100" s="95"/>
      <c r="F1100" s="103"/>
      <c r="G1100" s="11"/>
      <c r="J1100" s="103"/>
      <c r="K1100" s="103"/>
      <c r="L1100" s="103"/>
      <c r="M1100" s="103"/>
    </row>
    <row r="1101" spans="2:13" x14ac:dyDescent="0.25">
      <c r="B1101" s="12"/>
      <c r="C1101" s="95"/>
      <c r="D1101" s="95"/>
      <c r="E1101" s="95"/>
      <c r="F1101" s="103"/>
      <c r="G1101" s="11"/>
      <c r="J1101" s="103"/>
      <c r="K1101" s="103"/>
      <c r="L1101" s="103"/>
      <c r="M1101" s="103"/>
    </row>
    <row r="1102" spans="2:13" x14ac:dyDescent="0.25">
      <c r="B1102" s="12"/>
      <c r="C1102" s="95"/>
      <c r="D1102" s="95"/>
      <c r="E1102" s="95"/>
      <c r="F1102" s="103"/>
      <c r="G1102" s="11"/>
      <c r="J1102" s="103"/>
      <c r="K1102" s="103"/>
      <c r="L1102" s="103"/>
      <c r="M1102" s="103"/>
    </row>
    <row r="1103" spans="2:13" x14ac:dyDescent="0.25">
      <c r="B1103" s="12"/>
      <c r="C1103" s="95"/>
      <c r="D1103" s="95"/>
      <c r="E1103" s="95"/>
      <c r="F1103" s="103"/>
      <c r="G1103" s="11"/>
      <c r="J1103" s="103"/>
      <c r="K1103" s="103"/>
      <c r="L1103" s="103"/>
      <c r="M1103" s="103"/>
    </row>
    <row r="1104" spans="2:13" x14ac:dyDescent="0.25">
      <c r="B1104" s="12"/>
      <c r="C1104" s="95"/>
      <c r="D1104" s="95"/>
      <c r="E1104" s="95"/>
      <c r="F1104" s="103"/>
      <c r="G1104" s="11"/>
      <c r="J1104" s="103"/>
      <c r="K1104" s="103"/>
      <c r="L1104" s="103"/>
      <c r="M1104" s="103"/>
    </row>
    <row r="1105" spans="2:13" x14ac:dyDescent="0.25">
      <c r="B1105" s="12"/>
      <c r="C1105" s="95"/>
      <c r="D1105" s="95"/>
      <c r="E1105" s="95"/>
      <c r="F1105" s="103"/>
      <c r="G1105" s="11"/>
      <c r="J1105" s="103"/>
      <c r="K1105" s="103"/>
      <c r="L1105" s="103"/>
      <c r="M1105" s="103"/>
    </row>
    <row r="1106" spans="2:13" x14ac:dyDescent="0.25">
      <c r="B1106" s="12"/>
      <c r="C1106" s="95"/>
      <c r="D1106" s="95"/>
      <c r="E1106" s="95"/>
      <c r="F1106" s="103"/>
      <c r="G1106" s="11"/>
      <c r="J1106" s="103"/>
      <c r="K1106" s="103"/>
      <c r="L1106" s="103"/>
      <c r="M1106" s="103"/>
    </row>
    <row r="1107" spans="2:13" x14ac:dyDescent="0.25">
      <c r="B1107" s="12"/>
      <c r="C1107" s="95"/>
      <c r="D1107" s="95"/>
      <c r="E1107" s="95"/>
      <c r="F1107" s="103"/>
      <c r="G1107" s="11"/>
      <c r="J1107" s="103"/>
      <c r="K1107" s="103"/>
      <c r="L1107" s="103"/>
      <c r="M1107" s="103"/>
    </row>
    <row r="1108" spans="2:13" x14ac:dyDescent="0.25">
      <c r="B1108" s="12"/>
      <c r="C1108" s="95"/>
      <c r="D1108" s="95"/>
      <c r="E1108" s="95"/>
      <c r="F1108" s="103"/>
      <c r="G1108" s="11"/>
      <c r="J1108" s="103"/>
      <c r="K1108" s="103"/>
      <c r="L1108" s="103"/>
      <c r="M1108" s="103"/>
    </row>
    <row r="1109" spans="2:13" x14ac:dyDescent="0.25">
      <c r="B1109" s="12"/>
      <c r="C1109" s="95"/>
      <c r="D1109" s="95"/>
      <c r="E1109" s="95"/>
      <c r="F1109" s="103"/>
      <c r="G1109" s="11"/>
      <c r="J1109" s="103"/>
      <c r="K1109" s="103"/>
      <c r="L1109" s="103"/>
      <c r="M1109" s="103"/>
    </row>
    <row r="1110" spans="2:13" x14ac:dyDescent="0.25">
      <c r="B1110" s="12"/>
      <c r="C1110" s="95"/>
      <c r="D1110" s="95"/>
      <c r="E1110" s="95"/>
      <c r="F1110" s="103"/>
      <c r="G1110" s="11"/>
      <c r="J1110" s="103"/>
      <c r="K1110" s="103"/>
      <c r="L1110" s="103"/>
      <c r="M1110" s="103"/>
    </row>
    <row r="1111" spans="2:13" x14ac:dyDescent="0.25">
      <c r="B1111" s="12"/>
      <c r="C1111" s="95"/>
      <c r="D1111" s="95"/>
      <c r="E1111" s="95"/>
      <c r="F1111" s="103"/>
      <c r="G1111" s="11"/>
      <c r="J1111" s="103"/>
      <c r="K1111" s="103"/>
      <c r="L1111" s="103"/>
      <c r="M1111" s="103"/>
    </row>
    <row r="1112" spans="2:13" x14ac:dyDescent="0.25">
      <c r="B1112" s="12"/>
      <c r="C1112" s="95"/>
      <c r="D1112" s="95"/>
      <c r="E1112" s="95"/>
      <c r="F1112" s="103"/>
      <c r="G1112" s="11"/>
      <c r="J1112" s="103"/>
      <c r="K1112" s="103"/>
      <c r="L1112" s="103"/>
      <c r="M1112" s="103"/>
    </row>
    <row r="1113" spans="2:13" x14ac:dyDescent="0.25">
      <c r="B1113" s="12"/>
      <c r="C1113" s="95"/>
      <c r="D1113" s="95"/>
      <c r="E1113" s="95"/>
      <c r="F1113" s="103"/>
      <c r="G1113" s="11"/>
      <c r="J1113" s="103"/>
      <c r="K1113" s="103"/>
      <c r="L1113" s="103"/>
      <c r="M1113" s="103"/>
    </row>
    <row r="1114" spans="2:13" x14ac:dyDescent="0.25">
      <c r="B1114" s="12"/>
      <c r="C1114" s="95"/>
      <c r="D1114" s="95"/>
      <c r="E1114" s="95"/>
      <c r="F1114" s="103"/>
      <c r="G1114" s="11"/>
      <c r="J1114" s="103"/>
      <c r="K1114" s="103"/>
      <c r="L1114" s="103"/>
      <c r="M1114" s="103"/>
    </row>
    <row r="1115" spans="2:13" x14ac:dyDescent="0.25">
      <c r="B1115" s="12"/>
      <c r="C1115" s="95"/>
      <c r="D1115" s="95"/>
      <c r="E1115" s="95"/>
      <c r="F1115" s="103"/>
      <c r="G1115" s="11"/>
      <c r="J1115" s="103"/>
      <c r="K1115" s="103"/>
      <c r="L1115" s="103"/>
      <c r="M1115" s="103"/>
    </row>
    <row r="1116" spans="2:13" x14ac:dyDescent="0.25">
      <c r="B1116" s="12"/>
      <c r="C1116" s="95"/>
      <c r="D1116" s="95"/>
      <c r="E1116" s="95"/>
      <c r="F1116" s="103"/>
      <c r="G1116" s="11"/>
      <c r="J1116" s="103"/>
      <c r="K1116" s="103"/>
      <c r="L1116" s="103"/>
      <c r="M1116" s="103"/>
    </row>
    <row r="1117" spans="2:13" x14ac:dyDescent="0.25">
      <c r="B1117" s="12"/>
      <c r="C1117" s="95"/>
      <c r="D1117" s="95"/>
      <c r="E1117" s="95"/>
      <c r="F1117" s="103"/>
      <c r="G1117" s="11"/>
      <c r="J1117" s="103"/>
      <c r="K1117" s="103"/>
      <c r="L1117" s="103"/>
      <c r="M1117" s="103"/>
    </row>
    <row r="1118" spans="2:13" x14ac:dyDescent="0.25">
      <c r="B1118" s="12"/>
      <c r="C1118" s="95"/>
      <c r="D1118" s="95"/>
      <c r="E1118" s="95"/>
      <c r="F1118" s="103"/>
      <c r="G1118" s="11"/>
      <c r="J1118" s="103"/>
      <c r="K1118" s="103"/>
      <c r="L1118" s="103"/>
      <c r="M1118" s="103"/>
    </row>
    <row r="1119" spans="2:13" x14ac:dyDescent="0.25">
      <c r="B1119" s="12"/>
      <c r="C1119" s="95"/>
      <c r="D1119" s="95"/>
      <c r="E1119" s="95"/>
      <c r="F1119" s="103"/>
      <c r="G1119" s="11"/>
      <c r="J1119" s="103"/>
      <c r="K1119" s="103"/>
      <c r="L1119" s="103"/>
      <c r="M1119" s="103"/>
    </row>
    <row r="1120" spans="2:13" x14ac:dyDescent="0.25">
      <c r="B1120" s="12"/>
      <c r="C1120" s="95"/>
      <c r="D1120" s="95"/>
      <c r="E1120" s="95"/>
      <c r="F1120" s="103"/>
      <c r="G1120" s="11"/>
      <c r="J1120" s="103"/>
      <c r="K1120" s="103"/>
      <c r="L1120" s="103"/>
      <c r="M1120" s="103"/>
    </row>
    <row r="1121" spans="2:13" x14ac:dyDescent="0.25">
      <c r="B1121" s="12"/>
      <c r="C1121" s="95"/>
      <c r="D1121" s="95"/>
      <c r="E1121" s="95"/>
      <c r="F1121" s="103"/>
      <c r="G1121" s="11"/>
      <c r="J1121" s="103"/>
      <c r="K1121" s="103"/>
      <c r="L1121" s="103"/>
      <c r="M1121" s="103"/>
    </row>
    <row r="1122" spans="2:13" x14ac:dyDescent="0.25">
      <c r="B1122" s="12"/>
      <c r="C1122" s="95"/>
      <c r="D1122" s="95"/>
      <c r="E1122" s="95"/>
      <c r="F1122" s="103"/>
      <c r="G1122" s="11"/>
      <c r="J1122" s="103"/>
      <c r="K1122" s="103"/>
      <c r="L1122" s="103"/>
      <c r="M1122" s="103"/>
    </row>
    <row r="1123" spans="2:13" x14ac:dyDescent="0.25">
      <c r="B1123" s="12"/>
      <c r="C1123" s="95"/>
      <c r="D1123" s="95"/>
      <c r="E1123" s="95"/>
      <c r="F1123" s="103"/>
      <c r="G1123" s="11"/>
      <c r="J1123" s="103"/>
      <c r="K1123" s="103"/>
      <c r="L1123" s="103"/>
      <c r="M1123" s="103"/>
    </row>
    <row r="1124" spans="2:13" x14ac:dyDescent="0.25">
      <c r="B1124" s="12"/>
      <c r="C1124" s="95"/>
      <c r="D1124" s="95"/>
      <c r="E1124" s="95"/>
      <c r="F1124" s="103"/>
      <c r="G1124" s="11"/>
      <c r="J1124" s="103"/>
      <c r="K1124" s="103"/>
      <c r="L1124" s="103"/>
      <c r="M1124" s="103"/>
    </row>
    <row r="1125" spans="2:13" x14ac:dyDescent="0.25">
      <c r="B1125" s="12"/>
      <c r="C1125" s="95"/>
      <c r="D1125" s="95"/>
      <c r="E1125" s="95"/>
      <c r="F1125" s="103"/>
      <c r="G1125" s="11"/>
      <c r="J1125" s="103"/>
      <c r="K1125" s="103"/>
      <c r="L1125" s="103"/>
      <c r="M1125" s="103"/>
    </row>
    <row r="1126" spans="2:13" x14ac:dyDescent="0.25">
      <c r="B1126" s="12"/>
      <c r="C1126" s="95"/>
      <c r="D1126" s="95"/>
      <c r="E1126" s="95"/>
      <c r="F1126" s="103"/>
      <c r="G1126" s="11"/>
      <c r="J1126" s="103"/>
      <c r="K1126" s="103"/>
      <c r="L1126" s="103"/>
      <c r="M1126" s="103"/>
    </row>
    <row r="1127" spans="2:13" x14ac:dyDescent="0.25">
      <c r="B1127" s="12"/>
      <c r="C1127" s="95"/>
      <c r="D1127" s="95"/>
      <c r="E1127" s="95"/>
      <c r="F1127" s="103"/>
      <c r="G1127" s="11"/>
      <c r="J1127" s="103"/>
      <c r="K1127" s="103"/>
      <c r="L1127" s="103"/>
      <c r="M1127" s="103"/>
    </row>
    <row r="1128" spans="2:13" x14ac:dyDescent="0.25">
      <c r="B1128" s="12"/>
      <c r="C1128" s="95"/>
      <c r="D1128" s="95"/>
      <c r="E1128" s="95"/>
      <c r="F1128" s="103"/>
      <c r="G1128" s="11"/>
      <c r="J1128" s="103"/>
      <c r="K1128" s="103"/>
      <c r="L1128" s="103"/>
      <c r="M1128" s="103"/>
    </row>
    <row r="1129" spans="2:13" x14ac:dyDescent="0.25">
      <c r="B1129" s="12"/>
      <c r="C1129" s="95"/>
      <c r="D1129" s="95"/>
      <c r="E1129" s="95"/>
      <c r="F1129" s="103"/>
      <c r="G1129" s="11"/>
      <c r="J1129" s="103"/>
      <c r="K1129" s="103"/>
      <c r="L1129" s="103"/>
      <c r="M1129" s="103"/>
    </row>
    <row r="1130" spans="2:13" x14ac:dyDescent="0.25">
      <c r="B1130" s="12"/>
      <c r="C1130" s="95"/>
      <c r="D1130" s="95"/>
      <c r="E1130" s="95"/>
      <c r="F1130" s="103"/>
      <c r="G1130" s="11"/>
      <c r="J1130" s="103"/>
      <c r="K1130" s="103"/>
      <c r="L1130" s="103"/>
      <c r="M1130" s="103"/>
    </row>
    <row r="1131" spans="2:13" x14ac:dyDescent="0.25">
      <c r="B1131" s="12"/>
      <c r="C1131" s="95"/>
      <c r="D1131" s="95"/>
      <c r="E1131" s="95"/>
      <c r="F1131" s="103"/>
      <c r="G1131" s="11"/>
      <c r="J1131" s="103"/>
      <c r="K1131" s="103"/>
      <c r="L1131" s="103"/>
      <c r="M1131" s="103"/>
    </row>
    <row r="1132" spans="2:13" x14ac:dyDescent="0.25">
      <c r="B1132" s="12"/>
      <c r="C1132" s="95"/>
      <c r="D1132" s="95"/>
      <c r="E1132" s="95"/>
      <c r="F1132" s="103"/>
      <c r="G1132" s="11"/>
      <c r="J1132" s="103"/>
      <c r="K1132" s="103"/>
      <c r="L1132" s="103"/>
      <c r="M1132" s="103"/>
    </row>
    <row r="1133" spans="2:13" x14ac:dyDescent="0.25">
      <c r="B1133" s="12"/>
      <c r="C1133" s="95"/>
      <c r="D1133" s="95"/>
      <c r="E1133" s="95"/>
      <c r="F1133" s="103"/>
      <c r="G1133" s="11"/>
      <c r="J1133" s="103"/>
      <c r="K1133" s="103"/>
      <c r="L1133" s="103"/>
      <c r="M1133" s="103"/>
    </row>
    <row r="1134" spans="2:13" x14ac:dyDescent="0.25">
      <c r="B1134" s="12"/>
      <c r="C1134" s="95"/>
      <c r="D1134" s="95"/>
      <c r="E1134" s="95"/>
      <c r="F1134" s="103"/>
      <c r="G1134" s="11"/>
      <c r="J1134" s="103"/>
      <c r="K1134" s="103"/>
      <c r="L1134" s="103"/>
      <c r="M1134" s="103"/>
    </row>
    <row r="1135" spans="2:13" x14ac:dyDescent="0.25">
      <c r="B1135" s="12"/>
      <c r="C1135" s="95"/>
      <c r="D1135" s="95"/>
      <c r="E1135" s="95"/>
      <c r="F1135" s="103"/>
      <c r="G1135" s="11"/>
      <c r="J1135" s="103"/>
      <c r="K1135" s="103"/>
      <c r="L1135" s="103"/>
      <c r="M1135" s="103"/>
    </row>
    <row r="1136" spans="2:13" x14ac:dyDescent="0.25">
      <c r="B1136" s="12"/>
      <c r="C1136" s="95"/>
      <c r="D1136" s="95"/>
      <c r="E1136" s="95"/>
      <c r="F1136" s="103"/>
      <c r="G1136" s="11"/>
      <c r="J1136" s="103"/>
      <c r="K1136" s="103"/>
      <c r="L1136" s="103"/>
      <c r="M1136" s="103"/>
    </row>
    <row r="1137" spans="2:13" x14ac:dyDescent="0.25">
      <c r="B1137" s="12"/>
      <c r="C1137" s="95"/>
      <c r="D1137" s="95"/>
      <c r="E1137" s="95"/>
      <c r="F1137" s="103"/>
      <c r="G1137" s="11"/>
      <c r="J1137" s="103"/>
      <c r="K1137" s="103"/>
      <c r="L1137" s="103"/>
      <c r="M1137" s="103"/>
    </row>
    <row r="1138" spans="2:13" x14ac:dyDescent="0.25">
      <c r="B1138" s="12"/>
      <c r="C1138" s="95"/>
      <c r="D1138" s="95"/>
      <c r="E1138" s="95"/>
      <c r="F1138" s="103"/>
      <c r="G1138" s="11"/>
      <c r="J1138" s="103"/>
      <c r="K1138" s="103"/>
      <c r="L1138" s="103"/>
      <c r="M1138" s="103"/>
    </row>
    <row r="1139" spans="2:13" x14ac:dyDescent="0.25">
      <c r="B1139" s="12"/>
      <c r="C1139" s="95"/>
      <c r="D1139" s="95"/>
      <c r="E1139" s="95"/>
      <c r="F1139" s="103"/>
      <c r="G1139" s="11"/>
      <c r="J1139" s="103"/>
      <c r="K1139" s="103"/>
      <c r="L1139" s="103"/>
      <c r="M1139" s="103"/>
    </row>
    <row r="1140" spans="2:13" x14ac:dyDescent="0.25">
      <c r="B1140" s="12"/>
      <c r="C1140" s="95"/>
      <c r="D1140" s="95"/>
      <c r="E1140" s="95"/>
      <c r="F1140" s="103"/>
      <c r="G1140" s="11"/>
      <c r="J1140" s="103"/>
      <c r="K1140" s="103"/>
      <c r="L1140" s="103"/>
      <c r="M1140" s="103"/>
    </row>
    <row r="1141" spans="2:13" x14ac:dyDescent="0.25">
      <c r="B1141" s="12"/>
      <c r="C1141" s="95"/>
      <c r="D1141" s="95"/>
      <c r="E1141" s="95"/>
      <c r="F1141" s="103"/>
      <c r="G1141" s="11"/>
      <c r="J1141" s="103"/>
      <c r="K1141" s="103"/>
      <c r="L1141" s="103"/>
      <c r="M1141" s="103"/>
    </row>
    <row r="1142" spans="2:13" x14ac:dyDescent="0.25">
      <c r="B1142" s="12"/>
      <c r="C1142" s="95"/>
      <c r="D1142" s="95"/>
      <c r="E1142" s="95"/>
      <c r="F1142" s="103"/>
      <c r="G1142" s="11"/>
      <c r="J1142" s="103"/>
      <c r="K1142" s="103"/>
      <c r="L1142" s="103"/>
      <c r="M1142" s="103"/>
    </row>
    <row r="1143" spans="2:13" x14ac:dyDescent="0.25">
      <c r="B1143" s="12"/>
      <c r="C1143" s="95"/>
      <c r="D1143" s="95"/>
      <c r="E1143" s="95"/>
      <c r="F1143" s="103"/>
      <c r="G1143" s="11"/>
      <c r="J1143" s="103"/>
      <c r="K1143" s="103"/>
      <c r="L1143" s="103"/>
      <c r="M1143" s="103"/>
    </row>
    <row r="1144" spans="2:13" x14ac:dyDescent="0.25">
      <c r="B1144" s="12"/>
      <c r="C1144" s="95"/>
      <c r="D1144" s="95"/>
      <c r="E1144" s="95"/>
      <c r="F1144" s="103"/>
      <c r="G1144" s="11"/>
      <c r="J1144" s="103"/>
      <c r="K1144" s="103"/>
      <c r="L1144" s="103"/>
      <c r="M1144" s="103"/>
    </row>
    <row r="1145" spans="2:13" x14ac:dyDescent="0.25">
      <c r="B1145" s="12"/>
      <c r="C1145" s="95"/>
      <c r="D1145" s="95"/>
      <c r="E1145" s="95"/>
      <c r="F1145" s="103"/>
      <c r="G1145" s="11"/>
      <c r="J1145" s="103"/>
      <c r="K1145" s="103"/>
      <c r="L1145" s="103"/>
      <c r="M1145" s="103"/>
    </row>
    <row r="1146" spans="2:13" x14ac:dyDescent="0.25">
      <c r="B1146" s="12"/>
      <c r="C1146" s="95"/>
      <c r="D1146" s="95"/>
      <c r="E1146" s="95"/>
      <c r="F1146" s="103"/>
      <c r="G1146" s="11"/>
      <c r="J1146" s="103"/>
      <c r="K1146" s="103"/>
      <c r="L1146" s="103"/>
      <c r="M1146" s="103"/>
    </row>
    <row r="1147" spans="2:13" x14ac:dyDescent="0.25">
      <c r="B1147" s="12"/>
      <c r="C1147" s="95"/>
      <c r="D1147" s="95"/>
      <c r="E1147" s="95"/>
      <c r="F1147" s="103"/>
      <c r="G1147" s="11"/>
      <c r="J1147" s="103"/>
      <c r="K1147" s="103"/>
      <c r="L1147" s="103"/>
      <c r="M1147" s="103"/>
    </row>
    <row r="1148" spans="2:13" x14ac:dyDescent="0.25">
      <c r="B1148" s="12"/>
      <c r="C1148" s="95"/>
      <c r="D1148" s="95"/>
      <c r="E1148" s="95"/>
      <c r="F1148" s="103"/>
      <c r="G1148" s="11"/>
      <c r="J1148" s="103"/>
      <c r="K1148" s="103"/>
      <c r="L1148" s="103"/>
      <c r="M1148" s="103"/>
    </row>
    <row r="1149" spans="2:13" x14ac:dyDescent="0.25">
      <c r="B1149" s="12"/>
      <c r="C1149" s="95"/>
      <c r="D1149" s="95"/>
      <c r="E1149" s="95"/>
      <c r="F1149" s="103"/>
      <c r="G1149" s="11"/>
      <c r="J1149" s="103"/>
      <c r="K1149" s="103"/>
      <c r="L1149" s="103"/>
      <c r="M1149" s="103"/>
    </row>
    <row r="1150" spans="2:13" x14ac:dyDescent="0.25">
      <c r="B1150" s="12"/>
      <c r="C1150" s="95"/>
      <c r="D1150" s="95"/>
      <c r="E1150" s="95"/>
      <c r="F1150" s="103"/>
      <c r="G1150" s="11"/>
      <c r="J1150" s="103"/>
      <c r="K1150" s="103"/>
      <c r="L1150" s="103"/>
      <c r="M1150" s="103"/>
    </row>
    <row r="1151" spans="2:13" x14ac:dyDescent="0.25">
      <c r="B1151" s="12"/>
      <c r="C1151" s="95"/>
      <c r="D1151" s="95"/>
      <c r="E1151" s="95"/>
      <c r="F1151" s="103"/>
      <c r="G1151" s="11"/>
      <c r="J1151" s="103"/>
      <c r="K1151" s="103"/>
      <c r="L1151" s="103"/>
      <c r="M1151" s="103"/>
    </row>
    <row r="1152" spans="2:13" x14ac:dyDescent="0.25">
      <c r="B1152" s="12"/>
      <c r="C1152" s="95"/>
      <c r="D1152" s="95"/>
      <c r="E1152" s="95"/>
      <c r="F1152" s="103"/>
      <c r="G1152" s="11"/>
      <c r="J1152" s="103"/>
      <c r="K1152" s="103"/>
      <c r="L1152" s="103"/>
      <c r="M1152" s="103"/>
    </row>
    <row r="1153" spans="2:13" x14ac:dyDescent="0.25">
      <c r="B1153" s="12"/>
      <c r="C1153" s="95"/>
      <c r="D1153" s="95"/>
      <c r="E1153" s="95"/>
      <c r="F1153" s="103"/>
      <c r="G1153" s="11"/>
      <c r="J1153" s="103"/>
      <c r="K1153" s="103"/>
      <c r="L1153" s="103"/>
      <c r="M1153" s="103"/>
    </row>
    <row r="1154" spans="2:13" x14ac:dyDescent="0.25">
      <c r="B1154" s="12"/>
      <c r="C1154" s="95"/>
      <c r="D1154" s="95"/>
      <c r="E1154" s="95"/>
      <c r="F1154" s="103"/>
      <c r="G1154" s="11"/>
      <c r="J1154" s="103"/>
      <c r="K1154" s="103"/>
      <c r="L1154" s="103"/>
      <c r="M1154" s="103"/>
    </row>
    <row r="1155" spans="2:13" x14ac:dyDescent="0.25">
      <c r="B1155" s="12"/>
      <c r="C1155" s="95"/>
      <c r="D1155" s="95"/>
      <c r="E1155" s="95"/>
      <c r="F1155" s="103"/>
      <c r="G1155" s="11"/>
      <c r="J1155" s="103"/>
      <c r="K1155" s="103"/>
      <c r="L1155" s="103"/>
      <c r="M1155" s="103"/>
    </row>
    <row r="1156" spans="2:13" x14ac:dyDescent="0.25">
      <c r="B1156" s="12"/>
      <c r="C1156" s="95"/>
      <c r="D1156" s="95"/>
      <c r="E1156" s="95"/>
      <c r="F1156" s="103"/>
      <c r="G1156" s="11"/>
      <c r="J1156" s="103"/>
      <c r="K1156" s="103"/>
      <c r="L1156" s="103"/>
      <c r="M1156" s="103"/>
    </row>
    <row r="1157" spans="2:13" x14ac:dyDescent="0.25">
      <c r="B1157" s="12"/>
      <c r="C1157" s="95"/>
      <c r="D1157" s="95"/>
      <c r="E1157" s="95"/>
      <c r="F1157" s="103"/>
      <c r="G1157" s="11"/>
      <c r="J1157" s="103"/>
      <c r="K1157" s="103"/>
      <c r="L1157" s="103"/>
      <c r="M1157" s="103"/>
    </row>
    <row r="1158" spans="2:13" x14ac:dyDescent="0.25">
      <c r="B1158" s="12"/>
      <c r="C1158" s="95"/>
      <c r="D1158" s="95"/>
      <c r="E1158" s="95"/>
      <c r="F1158" s="103"/>
      <c r="G1158" s="11"/>
      <c r="J1158" s="103"/>
      <c r="K1158" s="103"/>
      <c r="L1158" s="103"/>
      <c r="M1158" s="103"/>
    </row>
    <row r="1159" spans="2:13" x14ac:dyDescent="0.25">
      <c r="B1159" s="12"/>
      <c r="C1159" s="95"/>
      <c r="D1159" s="95"/>
      <c r="E1159" s="95"/>
      <c r="F1159" s="103"/>
      <c r="G1159" s="11"/>
      <c r="J1159" s="103"/>
      <c r="K1159" s="103"/>
      <c r="L1159" s="103"/>
      <c r="M1159" s="103"/>
    </row>
    <row r="1160" spans="2:13" x14ac:dyDescent="0.25">
      <c r="B1160" s="12"/>
      <c r="C1160" s="95"/>
      <c r="D1160" s="95"/>
      <c r="E1160" s="95"/>
      <c r="F1160" s="103"/>
      <c r="G1160" s="11"/>
      <c r="J1160" s="103"/>
      <c r="K1160" s="103"/>
      <c r="L1160" s="103"/>
      <c r="M1160" s="103"/>
    </row>
    <row r="1161" spans="2:13" x14ac:dyDescent="0.25">
      <c r="B1161" s="12"/>
      <c r="C1161" s="95"/>
      <c r="D1161" s="95"/>
      <c r="E1161" s="95"/>
      <c r="F1161" s="103"/>
      <c r="G1161" s="11"/>
      <c r="J1161" s="103"/>
      <c r="K1161" s="103"/>
      <c r="L1161" s="103"/>
      <c r="M1161" s="103"/>
    </row>
    <row r="1162" spans="2:13" x14ac:dyDescent="0.25">
      <c r="B1162" s="12"/>
      <c r="C1162" s="95"/>
      <c r="D1162" s="95"/>
      <c r="E1162" s="95"/>
      <c r="F1162" s="103"/>
      <c r="G1162" s="11"/>
      <c r="J1162" s="103"/>
      <c r="K1162" s="103"/>
      <c r="L1162" s="103"/>
      <c r="M1162" s="103"/>
    </row>
    <row r="1163" spans="2:13" x14ac:dyDescent="0.25">
      <c r="B1163" s="12"/>
      <c r="C1163" s="95"/>
      <c r="D1163" s="95"/>
      <c r="E1163" s="95"/>
      <c r="F1163" s="103"/>
      <c r="G1163" s="11"/>
      <c r="J1163" s="103"/>
      <c r="K1163" s="103"/>
      <c r="L1163" s="103"/>
      <c r="M1163" s="103"/>
    </row>
    <row r="1164" spans="2:13" x14ac:dyDescent="0.25">
      <c r="B1164" s="12"/>
      <c r="C1164" s="95"/>
      <c r="D1164" s="95"/>
      <c r="E1164" s="95"/>
      <c r="F1164" s="103"/>
      <c r="G1164" s="11"/>
      <c r="J1164" s="103"/>
      <c r="K1164" s="103"/>
      <c r="L1164" s="103"/>
      <c r="M1164" s="103"/>
    </row>
    <row r="1165" spans="2:13" x14ac:dyDescent="0.25">
      <c r="B1165" s="12"/>
      <c r="C1165" s="95"/>
      <c r="D1165" s="95"/>
      <c r="E1165" s="95"/>
      <c r="F1165" s="103"/>
      <c r="G1165" s="11"/>
      <c r="J1165" s="103"/>
      <c r="K1165" s="103"/>
      <c r="L1165" s="103"/>
      <c r="M1165" s="103"/>
    </row>
    <row r="1166" spans="2:13" x14ac:dyDescent="0.25">
      <c r="B1166" s="12"/>
      <c r="C1166" s="95"/>
      <c r="D1166" s="95"/>
      <c r="E1166" s="95"/>
      <c r="F1166" s="103"/>
      <c r="G1166" s="11"/>
      <c r="J1166" s="103"/>
      <c r="K1166" s="103"/>
      <c r="L1166" s="103"/>
      <c r="M1166" s="103"/>
    </row>
    <row r="1167" spans="2:13" x14ac:dyDescent="0.25">
      <c r="B1167" s="12"/>
      <c r="C1167" s="95"/>
      <c r="D1167" s="95"/>
      <c r="E1167" s="95"/>
      <c r="F1167" s="103"/>
      <c r="G1167" s="11"/>
      <c r="J1167" s="103"/>
      <c r="K1167" s="103"/>
      <c r="L1167" s="103"/>
      <c r="M1167" s="103"/>
    </row>
    <row r="1168" spans="2:13" x14ac:dyDescent="0.25">
      <c r="B1168" s="12"/>
      <c r="C1168" s="95"/>
      <c r="D1168" s="95"/>
      <c r="E1168" s="95"/>
      <c r="F1168" s="103"/>
      <c r="G1168" s="11"/>
      <c r="J1168" s="103"/>
      <c r="K1168" s="103"/>
      <c r="L1168" s="103"/>
      <c r="M1168" s="103"/>
    </row>
    <row r="1169" spans="2:13" x14ac:dyDescent="0.25">
      <c r="B1169" s="12"/>
      <c r="C1169" s="95"/>
      <c r="D1169" s="95"/>
      <c r="E1169" s="95"/>
      <c r="F1169" s="103"/>
      <c r="G1169" s="11"/>
      <c r="J1169" s="103"/>
      <c r="K1169" s="103"/>
      <c r="L1169" s="103"/>
      <c r="M1169" s="103"/>
    </row>
    <row r="1170" spans="2:13" x14ac:dyDescent="0.25">
      <c r="B1170" s="12"/>
      <c r="C1170" s="95"/>
      <c r="D1170" s="95"/>
      <c r="E1170" s="95"/>
      <c r="F1170" s="103"/>
      <c r="G1170" s="11"/>
      <c r="J1170" s="103"/>
      <c r="K1170" s="103"/>
      <c r="L1170" s="103"/>
      <c r="M1170" s="103"/>
    </row>
    <row r="1171" spans="2:13" x14ac:dyDescent="0.25">
      <c r="B1171" s="12"/>
      <c r="C1171" s="95"/>
      <c r="D1171" s="95"/>
      <c r="E1171" s="95"/>
      <c r="F1171" s="103"/>
      <c r="G1171" s="11"/>
      <c r="J1171" s="103"/>
      <c r="K1171" s="103"/>
      <c r="L1171" s="103"/>
      <c r="M1171" s="103"/>
    </row>
    <row r="1172" spans="2:13" x14ac:dyDescent="0.25">
      <c r="B1172" s="12"/>
      <c r="C1172" s="95"/>
      <c r="D1172" s="95"/>
      <c r="E1172" s="95"/>
      <c r="F1172" s="103"/>
      <c r="G1172" s="11"/>
      <c r="J1172" s="103"/>
      <c r="K1172" s="103"/>
      <c r="L1172" s="103"/>
      <c r="M1172" s="103"/>
    </row>
    <row r="1173" spans="2:13" x14ac:dyDescent="0.25">
      <c r="B1173" s="12"/>
      <c r="C1173" s="95"/>
      <c r="D1173" s="95"/>
      <c r="E1173" s="95"/>
      <c r="F1173" s="103"/>
      <c r="G1173" s="11"/>
      <c r="J1173" s="103"/>
      <c r="K1173" s="103"/>
      <c r="L1173" s="103"/>
      <c r="M1173" s="103"/>
    </row>
    <row r="1174" spans="2:13" x14ac:dyDescent="0.25">
      <c r="B1174" s="12"/>
      <c r="C1174" s="95"/>
      <c r="D1174" s="95"/>
      <c r="E1174" s="95"/>
      <c r="F1174" s="103"/>
      <c r="G1174" s="11"/>
      <c r="J1174" s="103"/>
      <c r="K1174" s="103"/>
      <c r="L1174" s="103"/>
      <c r="M1174" s="103"/>
    </row>
    <row r="1175" spans="2:13" x14ac:dyDescent="0.25">
      <c r="B1175" s="12"/>
      <c r="C1175" s="95"/>
      <c r="D1175" s="95"/>
      <c r="E1175" s="95"/>
      <c r="F1175" s="103"/>
      <c r="G1175" s="11"/>
      <c r="J1175" s="103"/>
      <c r="K1175" s="103"/>
      <c r="L1175" s="103"/>
      <c r="M1175" s="103"/>
    </row>
    <row r="1176" spans="2:13" x14ac:dyDescent="0.25">
      <c r="B1176" s="12"/>
      <c r="C1176" s="95"/>
      <c r="D1176" s="95"/>
      <c r="E1176" s="95"/>
      <c r="F1176" s="103"/>
      <c r="G1176" s="11"/>
      <c r="J1176" s="103"/>
      <c r="K1176" s="103"/>
      <c r="L1176" s="103"/>
      <c r="M1176" s="103"/>
    </row>
    <row r="1177" spans="2:13" x14ac:dyDescent="0.25">
      <c r="B1177" s="12"/>
      <c r="C1177" s="95"/>
      <c r="D1177" s="95"/>
      <c r="E1177" s="95"/>
      <c r="F1177" s="103"/>
      <c r="G1177" s="11"/>
      <c r="J1177" s="103"/>
      <c r="K1177" s="103"/>
      <c r="L1177" s="103"/>
      <c r="M1177" s="103"/>
    </row>
    <row r="1178" spans="2:13" x14ac:dyDescent="0.25">
      <c r="B1178" s="12"/>
      <c r="C1178" s="95"/>
      <c r="D1178" s="95"/>
      <c r="E1178" s="95"/>
      <c r="F1178" s="103"/>
      <c r="G1178" s="11"/>
      <c r="J1178" s="103"/>
      <c r="K1178" s="103"/>
      <c r="L1178" s="103"/>
      <c r="M1178" s="103"/>
    </row>
    <row r="1179" spans="2:13" x14ac:dyDescent="0.25">
      <c r="B1179" s="12"/>
      <c r="C1179" s="95"/>
      <c r="D1179" s="95"/>
      <c r="E1179" s="95"/>
      <c r="F1179" s="103"/>
      <c r="G1179" s="11"/>
      <c r="J1179" s="103"/>
      <c r="K1179" s="103"/>
      <c r="L1179" s="103"/>
      <c r="M1179" s="103"/>
    </row>
    <row r="1180" spans="2:13" x14ac:dyDescent="0.25">
      <c r="B1180" s="12"/>
      <c r="C1180" s="95"/>
      <c r="D1180" s="95"/>
      <c r="E1180" s="95"/>
      <c r="F1180" s="103"/>
      <c r="G1180" s="11"/>
      <c r="J1180" s="103"/>
      <c r="K1180" s="103"/>
      <c r="L1180" s="103"/>
      <c r="M1180" s="103"/>
    </row>
    <row r="1181" spans="2:13" x14ac:dyDescent="0.25">
      <c r="B1181" s="12"/>
      <c r="C1181" s="95"/>
      <c r="D1181" s="95"/>
      <c r="E1181" s="95"/>
      <c r="F1181" s="103"/>
      <c r="G1181" s="11"/>
      <c r="J1181" s="103"/>
      <c r="K1181" s="103"/>
      <c r="L1181" s="103"/>
      <c r="M1181" s="103"/>
    </row>
    <row r="1182" spans="2:13" x14ac:dyDescent="0.25">
      <c r="B1182" s="12"/>
      <c r="C1182" s="95"/>
      <c r="D1182" s="95"/>
      <c r="E1182" s="95"/>
      <c r="F1182" s="103"/>
      <c r="G1182" s="11"/>
      <c r="J1182" s="103"/>
      <c r="K1182" s="103"/>
      <c r="L1182" s="103"/>
      <c r="M1182" s="103"/>
    </row>
    <row r="1183" spans="2:13" x14ac:dyDescent="0.25">
      <c r="B1183" s="12"/>
      <c r="C1183" s="95"/>
      <c r="D1183" s="95"/>
      <c r="E1183" s="95"/>
      <c r="F1183" s="103"/>
      <c r="G1183" s="11"/>
      <c r="J1183" s="103"/>
      <c r="K1183" s="103"/>
      <c r="L1183" s="103"/>
      <c r="M1183" s="103"/>
    </row>
    <row r="1184" spans="2:13" x14ac:dyDescent="0.25">
      <c r="B1184" s="12"/>
      <c r="C1184" s="95"/>
      <c r="D1184" s="95"/>
      <c r="E1184" s="95"/>
      <c r="F1184" s="103"/>
      <c r="G1184" s="11"/>
      <c r="J1184" s="103"/>
      <c r="K1184" s="103"/>
      <c r="L1184" s="103"/>
      <c r="M1184" s="103"/>
    </row>
    <row r="1185" spans="2:13" x14ac:dyDescent="0.25">
      <c r="B1185" s="12"/>
      <c r="C1185" s="95"/>
      <c r="D1185" s="95"/>
      <c r="E1185" s="95"/>
      <c r="F1185" s="103"/>
      <c r="G1185" s="11"/>
      <c r="J1185" s="103"/>
      <c r="K1185" s="103"/>
      <c r="L1185" s="103"/>
      <c r="M1185" s="103"/>
    </row>
    <row r="1186" spans="2:13" x14ac:dyDescent="0.25">
      <c r="B1186" s="12"/>
      <c r="C1186" s="95"/>
      <c r="D1186" s="95"/>
      <c r="E1186" s="95"/>
      <c r="F1186" s="103"/>
      <c r="G1186" s="11"/>
      <c r="J1186" s="103"/>
      <c r="K1186" s="103"/>
      <c r="L1186" s="103"/>
      <c r="M1186" s="103"/>
    </row>
    <row r="1187" spans="2:13" x14ac:dyDescent="0.25">
      <c r="B1187" s="12"/>
      <c r="C1187" s="95"/>
      <c r="D1187" s="95"/>
      <c r="E1187" s="95"/>
      <c r="F1187" s="103"/>
      <c r="G1187" s="11"/>
      <c r="J1187" s="103"/>
      <c r="K1187" s="103"/>
      <c r="L1187" s="103"/>
      <c r="M1187" s="103"/>
    </row>
    <row r="1188" spans="2:13" x14ac:dyDescent="0.25">
      <c r="B1188" s="12"/>
      <c r="C1188" s="95"/>
      <c r="D1188" s="95"/>
      <c r="E1188" s="95"/>
      <c r="F1188" s="103"/>
      <c r="G1188" s="11"/>
      <c r="J1188" s="103"/>
      <c r="K1188" s="103"/>
      <c r="L1188" s="103"/>
      <c r="M1188" s="103"/>
    </row>
    <row r="1189" spans="2:13" x14ac:dyDescent="0.25">
      <c r="B1189" s="12"/>
      <c r="C1189" s="95"/>
      <c r="D1189" s="95"/>
      <c r="E1189" s="95"/>
      <c r="F1189" s="103"/>
      <c r="G1189" s="11"/>
      <c r="J1189" s="103"/>
      <c r="K1189" s="103"/>
      <c r="L1189" s="103"/>
      <c r="M1189" s="103"/>
    </row>
    <row r="1190" spans="2:13" x14ac:dyDescent="0.25">
      <c r="B1190" s="12"/>
      <c r="C1190" s="95"/>
      <c r="D1190" s="95"/>
      <c r="E1190" s="95"/>
      <c r="F1190" s="103"/>
      <c r="G1190" s="11"/>
      <c r="J1190" s="103"/>
      <c r="K1190" s="103"/>
      <c r="L1190" s="103"/>
      <c r="M1190" s="103"/>
    </row>
    <row r="1191" spans="2:13" x14ac:dyDescent="0.25">
      <c r="B1191" s="12"/>
      <c r="C1191" s="95"/>
      <c r="D1191" s="95"/>
      <c r="E1191" s="95"/>
      <c r="F1191" s="103"/>
      <c r="G1191" s="11"/>
      <c r="J1191" s="103"/>
      <c r="K1191" s="103"/>
      <c r="L1191" s="103"/>
      <c r="M1191" s="103"/>
    </row>
    <row r="1192" spans="2:13" x14ac:dyDescent="0.25">
      <c r="B1192" s="12"/>
      <c r="C1192" s="95"/>
      <c r="D1192" s="95"/>
      <c r="E1192" s="95"/>
      <c r="F1192" s="103"/>
      <c r="G1192" s="11"/>
      <c r="J1192" s="103"/>
      <c r="K1192" s="103"/>
      <c r="L1192" s="103"/>
      <c r="M1192" s="103"/>
    </row>
    <row r="1193" spans="2:13" x14ac:dyDescent="0.25">
      <c r="B1193" s="12"/>
      <c r="C1193" s="95"/>
      <c r="D1193" s="95"/>
      <c r="E1193" s="95"/>
      <c r="F1193" s="103"/>
      <c r="G1193" s="11"/>
      <c r="J1193" s="103"/>
      <c r="K1193" s="103"/>
      <c r="L1193" s="103"/>
      <c r="M1193" s="103"/>
    </row>
    <row r="1194" spans="2:13" x14ac:dyDescent="0.25">
      <c r="B1194" s="12"/>
      <c r="C1194" s="95"/>
      <c r="D1194" s="95"/>
      <c r="E1194" s="95"/>
      <c r="F1194" s="103"/>
      <c r="G1194" s="11"/>
      <c r="J1194" s="103"/>
      <c r="K1194" s="103"/>
      <c r="L1194" s="103"/>
      <c r="M1194" s="103"/>
    </row>
    <row r="1195" spans="2:13" x14ac:dyDescent="0.25">
      <c r="B1195" s="12"/>
      <c r="C1195" s="95"/>
      <c r="D1195" s="95"/>
      <c r="E1195" s="95"/>
      <c r="F1195" s="103"/>
      <c r="G1195" s="11"/>
      <c r="J1195" s="103"/>
      <c r="K1195" s="103"/>
      <c r="L1195" s="103"/>
      <c r="M1195" s="103"/>
    </row>
    <row r="1196" spans="2:13" x14ac:dyDescent="0.25">
      <c r="B1196" s="12"/>
      <c r="C1196" s="95"/>
      <c r="D1196" s="95"/>
      <c r="E1196" s="95"/>
      <c r="F1196" s="103"/>
      <c r="G1196" s="11"/>
      <c r="J1196" s="103"/>
      <c r="K1196" s="103"/>
      <c r="L1196" s="103"/>
      <c r="M1196" s="103"/>
    </row>
    <row r="1197" spans="2:13" x14ac:dyDescent="0.25">
      <c r="B1197" s="12"/>
      <c r="C1197" s="95"/>
      <c r="D1197" s="95"/>
      <c r="E1197" s="95"/>
      <c r="F1197" s="103"/>
      <c r="G1197" s="11"/>
      <c r="J1197" s="103"/>
      <c r="K1197" s="103"/>
      <c r="L1197" s="103"/>
      <c r="M1197" s="103"/>
    </row>
    <row r="1198" spans="2:13" x14ac:dyDescent="0.25">
      <c r="B1198" s="12"/>
      <c r="C1198" s="95"/>
      <c r="D1198" s="95"/>
      <c r="E1198" s="95"/>
      <c r="F1198" s="103"/>
      <c r="G1198" s="11"/>
      <c r="J1198" s="103"/>
      <c r="K1198" s="103"/>
      <c r="L1198" s="103"/>
      <c r="M1198" s="103"/>
    </row>
    <row r="1199" spans="2:13" x14ac:dyDescent="0.25">
      <c r="B1199" s="12"/>
      <c r="C1199" s="95"/>
      <c r="D1199" s="95"/>
      <c r="E1199" s="95"/>
      <c r="F1199" s="103"/>
      <c r="G1199" s="11"/>
      <c r="J1199" s="103"/>
      <c r="K1199" s="103"/>
      <c r="L1199" s="103"/>
      <c r="M1199" s="103"/>
    </row>
    <row r="1200" spans="2:13" x14ac:dyDescent="0.25">
      <c r="B1200" s="12"/>
      <c r="C1200" s="95"/>
      <c r="D1200" s="95"/>
      <c r="E1200" s="95"/>
      <c r="F1200" s="103"/>
      <c r="G1200" s="11"/>
      <c r="J1200" s="103"/>
      <c r="K1200" s="103"/>
      <c r="L1200" s="103"/>
      <c r="M1200" s="103"/>
    </row>
    <row r="1201" spans="2:13" x14ac:dyDescent="0.25">
      <c r="B1201" s="12"/>
      <c r="C1201" s="95"/>
      <c r="D1201" s="95"/>
      <c r="E1201" s="95"/>
      <c r="F1201" s="103"/>
      <c r="G1201" s="11"/>
      <c r="J1201" s="103"/>
      <c r="K1201" s="103"/>
      <c r="L1201" s="103"/>
      <c r="M1201" s="103"/>
    </row>
    <row r="1202" spans="2:13" x14ac:dyDescent="0.25">
      <c r="B1202" s="12"/>
      <c r="C1202" s="95"/>
      <c r="D1202" s="95"/>
      <c r="E1202" s="95"/>
      <c r="F1202" s="103"/>
      <c r="G1202" s="11"/>
      <c r="J1202" s="103"/>
      <c r="K1202" s="103"/>
      <c r="L1202" s="103"/>
      <c r="M1202" s="103"/>
    </row>
    <row r="1203" spans="2:13" x14ac:dyDescent="0.25">
      <c r="B1203" s="12"/>
      <c r="C1203" s="95"/>
      <c r="D1203" s="95"/>
      <c r="E1203" s="95"/>
      <c r="F1203" s="103"/>
      <c r="G1203" s="11"/>
      <c r="J1203" s="103"/>
      <c r="K1203" s="103"/>
      <c r="L1203" s="103"/>
      <c r="M1203" s="103"/>
    </row>
    <row r="1204" spans="2:13" x14ac:dyDescent="0.25">
      <c r="B1204" s="12"/>
      <c r="C1204" s="95"/>
      <c r="D1204" s="95"/>
      <c r="E1204" s="95"/>
      <c r="F1204" s="103"/>
      <c r="G1204" s="11"/>
      <c r="J1204" s="103"/>
      <c r="K1204" s="103"/>
      <c r="L1204" s="103"/>
      <c r="M1204" s="103"/>
    </row>
    <row r="1205" spans="2:13" x14ac:dyDescent="0.25">
      <c r="B1205" s="12"/>
      <c r="C1205" s="95"/>
      <c r="D1205" s="95"/>
      <c r="E1205" s="95"/>
      <c r="F1205" s="103"/>
      <c r="G1205" s="11"/>
      <c r="J1205" s="103"/>
      <c r="K1205" s="103"/>
      <c r="L1205" s="103"/>
      <c r="M1205" s="103"/>
    </row>
    <row r="1206" spans="2:13" x14ac:dyDescent="0.25">
      <c r="B1206" s="12"/>
      <c r="C1206" s="95"/>
      <c r="D1206" s="95"/>
      <c r="E1206" s="95"/>
      <c r="F1206" s="103"/>
      <c r="G1206" s="11"/>
      <c r="J1206" s="103"/>
      <c r="K1206" s="103"/>
      <c r="L1206" s="103"/>
      <c r="M1206" s="103"/>
    </row>
    <row r="1207" spans="2:13" x14ac:dyDescent="0.25">
      <c r="B1207" s="12"/>
      <c r="C1207" s="95"/>
      <c r="D1207" s="95"/>
      <c r="E1207" s="95"/>
      <c r="F1207" s="103"/>
      <c r="G1207" s="11"/>
      <c r="J1207" s="103"/>
      <c r="K1207" s="103"/>
      <c r="L1207" s="103"/>
      <c r="M1207" s="103"/>
    </row>
    <row r="1208" spans="2:13" x14ac:dyDescent="0.25">
      <c r="B1208" s="12"/>
      <c r="C1208" s="95"/>
      <c r="D1208" s="95"/>
      <c r="E1208" s="95"/>
      <c r="F1208" s="103"/>
      <c r="G1208" s="11"/>
      <c r="J1208" s="103"/>
      <c r="K1208" s="103"/>
      <c r="L1208" s="103"/>
      <c r="M1208" s="103"/>
    </row>
    <row r="1209" spans="2:13" x14ac:dyDescent="0.25">
      <c r="B1209" s="12"/>
      <c r="C1209" s="95"/>
      <c r="D1209" s="95"/>
      <c r="E1209" s="95"/>
      <c r="F1209" s="103"/>
      <c r="G1209" s="11"/>
      <c r="J1209" s="103"/>
      <c r="K1209" s="103"/>
      <c r="L1209" s="103"/>
      <c r="M1209" s="103"/>
    </row>
    <row r="1210" spans="2:13" x14ac:dyDescent="0.25">
      <c r="B1210" s="12"/>
      <c r="C1210" s="95"/>
      <c r="D1210" s="95"/>
      <c r="E1210" s="95"/>
      <c r="F1210" s="103"/>
      <c r="G1210" s="11"/>
      <c r="J1210" s="103"/>
      <c r="K1210" s="103"/>
      <c r="L1210" s="103"/>
      <c r="M1210" s="103"/>
    </row>
    <row r="1211" spans="2:13" x14ac:dyDescent="0.25">
      <c r="B1211" s="12"/>
      <c r="C1211" s="95"/>
      <c r="D1211" s="95"/>
      <c r="E1211" s="95"/>
      <c r="F1211" s="103"/>
      <c r="G1211" s="11"/>
      <c r="J1211" s="103"/>
      <c r="K1211" s="103"/>
      <c r="L1211" s="103"/>
      <c r="M1211" s="103"/>
    </row>
    <row r="1212" spans="2:13" x14ac:dyDescent="0.25">
      <c r="B1212" s="12"/>
      <c r="C1212" s="95"/>
      <c r="D1212" s="95"/>
      <c r="E1212" s="95"/>
      <c r="F1212" s="103"/>
      <c r="G1212" s="11"/>
      <c r="J1212" s="103"/>
      <c r="K1212" s="103"/>
      <c r="L1212" s="103"/>
      <c r="M1212" s="103"/>
    </row>
    <row r="1213" spans="2:13" x14ac:dyDescent="0.25">
      <c r="B1213" s="12"/>
      <c r="C1213" s="95"/>
      <c r="D1213" s="95"/>
      <c r="E1213" s="95"/>
      <c r="F1213" s="103"/>
      <c r="G1213" s="11"/>
      <c r="J1213" s="103"/>
      <c r="K1213" s="103"/>
      <c r="L1213" s="103"/>
      <c r="M1213" s="103"/>
    </row>
    <row r="1214" spans="2:13" x14ac:dyDescent="0.25">
      <c r="B1214" s="12"/>
      <c r="C1214" s="95"/>
      <c r="D1214" s="95"/>
      <c r="E1214" s="95"/>
      <c r="F1214" s="103"/>
      <c r="G1214" s="11"/>
      <c r="J1214" s="103"/>
      <c r="K1214" s="103"/>
      <c r="L1214" s="103"/>
      <c r="M1214" s="103"/>
    </row>
    <row r="1215" spans="2:13" x14ac:dyDescent="0.25">
      <c r="B1215" s="12"/>
      <c r="C1215" s="95"/>
      <c r="D1215" s="95"/>
      <c r="E1215" s="95"/>
      <c r="F1215" s="103"/>
      <c r="G1215" s="11"/>
      <c r="J1215" s="103"/>
      <c r="K1215" s="103"/>
      <c r="L1215" s="103"/>
      <c r="M1215" s="103"/>
    </row>
    <row r="1216" spans="2:13" x14ac:dyDescent="0.25">
      <c r="B1216" s="12"/>
      <c r="C1216" s="95"/>
      <c r="D1216" s="95"/>
      <c r="E1216" s="95"/>
      <c r="F1216" s="103"/>
      <c r="G1216" s="11"/>
      <c r="J1216" s="103"/>
      <c r="K1216" s="103"/>
      <c r="L1216" s="103"/>
      <c r="M1216" s="103"/>
    </row>
    <row r="1217" spans="2:13" x14ac:dyDescent="0.25">
      <c r="B1217" s="12"/>
      <c r="C1217" s="95"/>
      <c r="D1217" s="95"/>
      <c r="E1217" s="95"/>
      <c r="F1217" s="103"/>
      <c r="G1217" s="11"/>
      <c r="J1217" s="103"/>
      <c r="K1217" s="103"/>
      <c r="L1217" s="103"/>
      <c r="M1217" s="103"/>
    </row>
    <row r="1218" spans="2:13" x14ac:dyDescent="0.25">
      <c r="B1218" s="12"/>
      <c r="C1218" s="95"/>
      <c r="D1218" s="95"/>
      <c r="E1218" s="95"/>
      <c r="F1218" s="103"/>
      <c r="G1218" s="11"/>
      <c r="J1218" s="103"/>
      <c r="K1218" s="103"/>
      <c r="L1218" s="103"/>
      <c r="M1218" s="103"/>
    </row>
    <row r="1219" spans="2:13" x14ac:dyDescent="0.25">
      <c r="B1219" s="12"/>
      <c r="C1219" s="95"/>
      <c r="D1219" s="95"/>
      <c r="E1219" s="95"/>
      <c r="F1219" s="103"/>
      <c r="G1219" s="11"/>
      <c r="J1219" s="103"/>
      <c r="K1219" s="103"/>
      <c r="L1219" s="103"/>
      <c r="M1219" s="103"/>
    </row>
    <row r="1220" spans="2:13" x14ac:dyDescent="0.25">
      <c r="B1220" s="12"/>
      <c r="C1220" s="95"/>
      <c r="D1220" s="95"/>
      <c r="E1220" s="95"/>
      <c r="F1220" s="103"/>
      <c r="G1220" s="11"/>
      <c r="J1220" s="103"/>
      <c r="K1220" s="103"/>
      <c r="L1220" s="103"/>
      <c r="M1220" s="103"/>
    </row>
    <row r="1221" spans="2:13" x14ac:dyDescent="0.25">
      <c r="B1221" s="12"/>
      <c r="C1221" s="95"/>
      <c r="D1221" s="95"/>
      <c r="E1221" s="95"/>
      <c r="F1221" s="103"/>
      <c r="G1221" s="11"/>
      <c r="J1221" s="103"/>
      <c r="K1221" s="103"/>
      <c r="L1221" s="103"/>
      <c r="M1221" s="103"/>
    </row>
    <row r="1222" spans="2:13" x14ac:dyDescent="0.25">
      <c r="B1222" s="12"/>
      <c r="C1222" s="95"/>
      <c r="D1222" s="95"/>
      <c r="E1222" s="95"/>
      <c r="F1222" s="103"/>
      <c r="G1222" s="11"/>
      <c r="J1222" s="103"/>
      <c r="K1222" s="103"/>
      <c r="L1222" s="103"/>
      <c r="M1222" s="103"/>
    </row>
    <row r="1223" spans="2:13" x14ac:dyDescent="0.25">
      <c r="B1223" s="12"/>
      <c r="C1223" s="95"/>
      <c r="D1223" s="95"/>
      <c r="E1223" s="95"/>
      <c r="F1223" s="103"/>
      <c r="G1223" s="11"/>
      <c r="J1223" s="103"/>
      <c r="K1223" s="103"/>
      <c r="L1223" s="103"/>
      <c r="M1223" s="103"/>
    </row>
    <row r="1224" spans="2:13" x14ac:dyDescent="0.25">
      <c r="B1224" s="12"/>
      <c r="C1224" s="95"/>
      <c r="D1224" s="95"/>
      <c r="E1224" s="95"/>
      <c r="F1224" s="103"/>
      <c r="G1224" s="11"/>
      <c r="J1224" s="103"/>
      <c r="K1224" s="103"/>
      <c r="L1224" s="103"/>
      <c r="M1224" s="103"/>
    </row>
    <row r="1225" spans="2:13" x14ac:dyDescent="0.25">
      <c r="B1225" s="12"/>
      <c r="C1225" s="95"/>
      <c r="D1225" s="95"/>
      <c r="E1225" s="95"/>
      <c r="F1225" s="103"/>
      <c r="G1225" s="11"/>
      <c r="J1225" s="103"/>
      <c r="K1225" s="103"/>
      <c r="L1225" s="103"/>
      <c r="M1225" s="103"/>
    </row>
    <row r="1226" spans="2:13" x14ac:dyDescent="0.25">
      <c r="B1226" s="12"/>
      <c r="C1226" s="95"/>
      <c r="D1226" s="95"/>
      <c r="E1226" s="95"/>
      <c r="F1226" s="103"/>
      <c r="G1226" s="11"/>
      <c r="J1226" s="103"/>
      <c r="K1226" s="103"/>
      <c r="L1226" s="103"/>
      <c r="M1226" s="103"/>
    </row>
    <row r="1227" spans="2:13" x14ac:dyDescent="0.25">
      <c r="B1227" s="12"/>
      <c r="C1227" s="95"/>
      <c r="D1227" s="95"/>
      <c r="E1227" s="95"/>
      <c r="F1227" s="103"/>
      <c r="G1227" s="11"/>
      <c r="J1227" s="103"/>
      <c r="K1227" s="103"/>
      <c r="L1227" s="103"/>
      <c r="M1227" s="103"/>
    </row>
    <row r="1228" spans="2:13" x14ac:dyDescent="0.25">
      <c r="B1228" s="12"/>
      <c r="C1228" s="95"/>
      <c r="D1228" s="95"/>
      <c r="E1228" s="95"/>
      <c r="F1228" s="103"/>
      <c r="G1228" s="11"/>
      <c r="J1228" s="103"/>
      <c r="K1228" s="103"/>
      <c r="L1228" s="103"/>
      <c r="M1228" s="103"/>
    </row>
    <row r="1229" spans="2:13" x14ac:dyDescent="0.25">
      <c r="B1229" s="12"/>
      <c r="C1229" s="95"/>
      <c r="D1229" s="95"/>
      <c r="E1229" s="95"/>
      <c r="F1229" s="103"/>
      <c r="G1229" s="11"/>
      <c r="J1229" s="103"/>
      <c r="K1229" s="103"/>
      <c r="L1229" s="103"/>
      <c r="M1229" s="103"/>
    </row>
    <row r="1230" spans="2:13" x14ac:dyDescent="0.25">
      <c r="B1230" s="12"/>
      <c r="C1230" s="95"/>
      <c r="D1230" s="95"/>
      <c r="E1230" s="95"/>
      <c r="F1230" s="103"/>
      <c r="G1230" s="11"/>
      <c r="J1230" s="103"/>
      <c r="K1230" s="103"/>
      <c r="L1230" s="103"/>
      <c r="M1230" s="103"/>
    </row>
    <row r="1231" spans="2:13" x14ac:dyDescent="0.25">
      <c r="B1231" s="12"/>
      <c r="C1231" s="95"/>
      <c r="D1231" s="95"/>
      <c r="E1231" s="95"/>
      <c r="F1231" s="103"/>
      <c r="G1231" s="11"/>
      <c r="J1231" s="103"/>
      <c r="K1231" s="103"/>
      <c r="L1231" s="103"/>
      <c r="M1231" s="103"/>
    </row>
    <row r="1232" spans="2:13" x14ac:dyDescent="0.25">
      <c r="B1232" s="12"/>
      <c r="C1232" s="95"/>
      <c r="D1232" s="95"/>
      <c r="E1232" s="95"/>
      <c r="F1232" s="103"/>
      <c r="G1232" s="11"/>
      <c r="J1232" s="103"/>
      <c r="K1232" s="103"/>
      <c r="L1232" s="103"/>
      <c r="M1232" s="103"/>
    </row>
    <row r="1233" spans="2:13" x14ac:dyDescent="0.25">
      <c r="B1233" s="12"/>
      <c r="C1233" s="95"/>
      <c r="D1233" s="95"/>
      <c r="E1233" s="95"/>
      <c r="F1233" s="103"/>
      <c r="G1233" s="11"/>
      <c r="J1233" s="103"/>
      <c r="K1233" s="103"/>
      <c r="L1233" s="103"/>
      <c r="M1233" s="103"/>
    </row>
    <row r="1234" spans="2:13" x14ac:dyDescent="0.25">
      <c r="B1234" s="12"/>
      <c r="C1234" s="95"/>
      <c r="D1234" s="95"/>
      <c r="E1234" s="95"/>
      <c r="F1234" s="103"/>
      <c r="G1234" s="11"/>
      <c r="J1234" s="103"/>
      <c r="K1234" s="103"/>
      <c r="L1234" s="103"/>
      <c r="M1234" s="103"/>
    </row>
    <row r="1235" spans="2:13" x14ac:dyDescent="0.25">
      <c r="B1235" s="12"/>
      <c r="C1235" s="95"/>
      <c r="D1235" s="95"/>
      <c r="E1235" s="95"/>
      <c r="F1235" s="103"/>
      <c r="G1235" s="11"/>
      <c r="J1235" s="103"/>
      <c r="K1235" s="103"/>
      <c r="L1235" s="103"/>
      <c r="M1235" s="103"/>
    </row>
    <row r="1236" spans="2:13" x14ac:dyDescent="0.25">
      <c r="B1236" s="12"/>
      <c r="C1236" s="95"/>
      <c r="D1236" s="95"/>
      <c r="E1236" s="95"/>
      <c r="F1236" s="103"/>
      <c r="G1236" s="11"/>
      <c r="J1236" s="103"/>
      <c r="K1236" s="103"/>
      <c r="L1236" s="103"/>
      <c r="M1236" s="103"/>
    </row>
    <row r="1237" spans="2:13" x14ac:dyDescent="0.25">
      <c r="B1237" s="12"/>
      <c r="C1237" s="95"/>
      <c r="D1237" s="95"/>
      <c r="E1237" s="95"/>
      <c r="F1237" s="103"/>
      <c r="G1237" s="11"/>
      <c r="J1237" s="103"/>
      <c r="K1237" s="103"/>
      <c r="L1237" s="103"/>
      <c r="M1237" s="103"/>
    </row>
    <row r="1238" spans="2:13" x14ac:dyDescent="0.25">
      <c r="B1238" s="12"/>
      <c r="C1238" s="95"/>
      <c r="D1238" s="95"/>
      <c r="E1238" s="95"/>
      <c r="F1238" s="103"/>
      <c r="G1238" s="11"/>
      <c r="J1238" s="103"/>
      <c r="K1238" s="103"/>
      <c r="L1238" s="103"/>
      <c r="M1238" s="103"/>
    </row>
    <row r="1239" spans="2:13" x14ac:dyDescent="0.25">
      <c r="B1239" s="12"/>
      <c r="C1239" s="95"/>
      <c r="D1239" s="95"/>
      <c r="E1239" s="95"/>
      <c r="F1239" s="103"/>
      <c r="G1239" s="11"/>
      <c r="J1239" s="103"/>
      <c r="K1239" s="103"/>
      <c r="L1239" s="103"/>
      <c r="M1239" s="103"/>
    </row>
    <row r="1240" spans="2:13" x14ac:dyDescent="0.25">
      <c r="B1240" s="12"/>
      <c r="C1240" s="95"/>
      <c r="D1240" s="95"/>
      <c r="E1240" s="95"/>
      <c r="F1240" s="103"/>
      <c r="G1240" s="11"/>
      <c r="J1240" s="103"/>
      <c r="K1240" s="103"/>
      <c r="L1240" s="103"/>
      <c r="M1240" s="103"/>
    </row>
    <row r="1241" spans="2:13" x14ac:dyDescent="0.25">
      <c r="B1241" s="12"/>
      <c r="C1241" s="95"/>
      <c r="D1241" s="95"/>
      <c r="E1241" s="95"/>
      <c r="F1241" s="103"/>
      <c r="G1241" s="11"/>
      <c r="J1241" s="103"/>
      <c r="K1241" s="103"/>
      <c r="L1241" s="103"/>
      <c r="M1241" s="103"/>
    </row>
    <row r="1242" spans="2:13" x14ac:dyDescent="0.25">
      <c r="B1242" s="12"/>
      <c r="C1242" s="95"/>
      <c r="D1242" s="95"/>
      <c r="E1242" s="95"/>
      <c r="F1242" s="103"/>
      <c r="G1242" s="11"/>
      <c r="J1242" s="103"/>
      <c r="K1242" s="103"/>
      <c r="L1242" s="103"/>
      <c r="M1242" s="103"/>
    </row>
    <row r="1243" spans="2:13" x14ac:dyDescent="0.25">
      <c r="B1243" s="12"/>
      <c r="C1243" s="95"/>
      <c r="D1243" s="95"/>
      <c r="E1243" s="95"/>
      <c r="F1243" s="103"/>
      <c r="G1243" s="11"/>
      <c r="J1243" s="103"/>
      <c r="K1243" s="103"/>
      <c r="L1243" s="103"/>
      <c r="M1243" s="103"/>
    </row>
    <row r="1244" spans="2:13" x14ac:dyDescent="0.25">
      <c r="B1244" s="12"/>
      <c r="C1244" s="95"/>
      <c r="D1244" s="95"/>
      <c r="E1244" s="95"/>
      <c r="F1244" s="103"/>
      <c r="G1244" s="11"/>
      <c r="J1244" s="103"/>
      <c r="K1244" s="103"/>
      <c r="L1244" s="103"/>
      <c r="M1244" s="103"/>
    </row>
    <row r="1245" spans="2:13" x14ac:dyDescent="0.25">
      <c r="B1245" s="12"/>
      <c r="C1245" s="95"/>
      <c r="D1245" s="95"/>
      <c r="E1245" s="95"/>
      <c r="F1245" s="103"/>
      <c r="G1245" s="11"/>
      <c r="J1245" s="103"/>
      <c r="K1245" s="103"/>
      <c r="L1245" s="103"/>
      <c r="M1245" s="103"/>
    </row>
    <row r="1246" spans="2:13" x14ac:dyDescent="0.25">
      <c r="B1246" s="12"/>
      <c r="C1246" s="95"/>
      <c r="D1246" s="95"/>
      <c r="E1246" s="95"/>
      <c r="F1246" s="103"/>
      <c r="G1246" s="11"/>
      <c r="J1246" s="103"/>
      <c r="K1246" s="103"/>
      <c r="L1246" s="103"/>
      <c r="M1246" s="103"/>
    </row>
    <row r="1247" spans="2:13" x14ac:dyDescent="0.25">
      <c r="B1247" s="12"/>
      <c r="C1247" s="95"/>
      <c r="D1247" s="95"/>
      <c r="E1247" s="95"/>
      <c r="F1247" s="103"/>
      <c r="G1247" s="11"/>
      <c r="J1247" s="103"/>
      <c r="K1247" s="103"/>
      <c r="L1247" s="103"/>
      <c r="M1247" s="103"/>
    </row>
    <row r="1248" spans="2:13" x14ac:dyDescent="0.25">
      <c r="B1248" s="12"/>
      <c r="C1248" s="95"/>
      <c r="D1248" s="95"/>
      <c r="E1248" s="95"/>
      <c r="F1248" s="103"/>
      <c r="G1248" s="11"/>
      <c r="J1248" s="103"/>
      <c r="K1248" s="103"/>
      <c r="L1248" s="103"/>
      <c r="M1248" s="103"/>
    </row>
    <row r="1249" spans="2:13" x14ac:dyDescent="0.25">
      <c r="B1249" s="12"/>
      <c r="C1249" s="95"/>
      <c r="D1249" s="95"/>
      <c r="E1249" s="95"/>
      <c r="F1249" s="103"/>
      <c r="G1249" s="11"/>
      <c r="J1249" s="103"/>
      <c r="K1249" s="103"/>
      <c r="L1249" s="103"/>
      <c r="M1249" s="103"/>
    </row>
    <row r="1250" spans="2:13" x14ac:dyDescent="0.25">
      <c r="B1250" s="12"/>
      <c r="C1250" s="95"/>
      <c r="D1250" s="95"/>
      <c r="E1250" s="95"/>
      <c r="F1250" s="103"/>
      <c r="G1250" s="11"/>
      <c r="J1250" s="103"/>
      <c r="K1250" s="103"/>
      <c r="L1250" s="103"/>
      <c r="M1250" s="103"/>
    </row>
    <row r="1251" spans="2:13" x14ac:dyDescent="0.25">
      <c r="B1251" s="12"/>
      <c r="C1251" s="95"/>
      <c r="D1251" s="95"/>
      <c r="E1251" s="95"/>
      <c r="F1251" s="103"/>
      <c r="G1251" s="11"/>
      <c r="J1251" s="103"/>
      <c r="K1251" s="103"/>
      <c r="L1251" s="103"/>
      <c r="M1251" s="103"/>
    </row>
    <row r="1252" spans="2:13" x14ac:dyDescent="0.25">
      <c r="B1252" s="12"/>
      <c r="C1252" s="95"/>
      <c r="D1252" s="95"/>
      <c r="E1252" s="95"/>
      <c r="F1252" s="103"/>
      <c r="G1252" s="11"/>
      <c r="J1252" s="103"/>
      <c r="K1252" s="103"/>
      <c r="L1252" s="103"/>
      <c r="M1252" s="103"/>
    </row>
    <row r="1253" spans="2:13" x14ac:dyDescent="0.25">
      <c r="B1253" s="12"/>
      <c r="C1253" s="95"/>
      <c r="D1253" s="95"/>
      <c r="E1253" s="95"/>
      <c r="F1253" s="103"/>
      <c r="G1253" s="11"/>
      <c r="J1253" s="103"/>
      <c r="K1253" s="103"/>
      <c r="L1253" s="103"/>
      <c r="M1253" s="103"/>
    </row>
    <row r="1254" spans="2:13" x14ac:dyDescent="0.25">
      <c r="B1254" s="12"/>
      <c r="C1254" s="95"/>
      <c r="D1254" s="95"/>
      <c r="E1254" s="95"/>
      <c r="F1254" s="103"/>
      <c r="G1254" s="11"/>
      <c r="J1254" s="103"/>
      <c r="K1254" s="103"/>
      <c r="L1254" s="103"/>
      <c r="M1254" s="103"/>
    </row>
    <row r="1255" spans="2:13" x14ac:dyDescent="0.25">
      <c r="B1255" s="12"/>
      <c r="C1255" s="95"/>
      <c r="D1255" s="95"/>
      <c r="E1255" s="95"/>
      <c r="F1255" s="103"/>
      <c r="G1255" s="11"/>
      <c r="J1255" s="103"/>
      <c r="K1255" s="103"/>
      <c r="L1255" s="103"/>
      <c r="M1255" s="103"/>
    </row>
    <row r="1256" spans="2:13" x14ac:dyDescent="0.25">
      <c r="B1256" s="12"/>
      <c r="C1256" s="95"/>
      <c r="D1256" s="95"/>
      <c r="E1256" s="95"/>
      <c r="F1256" s="103"/>
      <c r="G1256" s="11"/>
      <c r="J1256" s="103"/>
      <c r="K1256" s="103"/>
      <c r="L1256" s="103"/>
      <c r="M1256" s="103"/>
    </row>
    <row r="1257" spans="2:13" x14ac:dyDescent="0.25">
      <c r="B1257" s="12"/>
      <c r="C1257" s="95"/>
      <c r="D1257" s="95"/>
      <c r="E1257" s="95"/>
      <c r="F1257" s="103"/>
      <c r="G1257" s="11"/>
      <c r="J1257" s="103"/>
      <c r="K1257" s="103"/>
      <c r="L1257" s="103"/>
      <c r="M1257" s="103"/>
    </row>
    <row r="1258" spans="2:13" x14ac:dyDescent="0.25">
      <c r="B1258" s="12"/>
      <c r="C1258" s="95"/>
      <c r="D1258" s="95"/>
      <c r="E1258" s="95"/>
      <c r="F1258" s="103"/>
      <c r="G1258" s="11"/>
      <c r="J1258" s="103"/>
      <c r="K1258" s="103"/>
      <c r="L1258" s="103"/>
      <c r="M1258" s="103"/>
    </row>
    <row r="1259" spans="2:13" x14ac:dyDescent="0.25">
      <c r="B1259" s="12"/>
      <c r="C1259" s="95"/>
      <c r="D1259" s="95"/>
      <c r="E1259" s="95"/>
      <c r="F1259" s="103"/>
      <c r="G1259" s="11"/>
      <c r="J1259" s="103"/>
      <c r="K1259" s="103"/>
      <c r="L1259" s="103"/>
      <c r="M1259" s="103"/>
    </row>
    <row r="1260" spans="2:13" x14ac:dyDescent="0.25">
      <c r="B1260" s="12"/>
      <c r="C1260" s="95"/>
      <c r="D1260" s="95"/>
      <c r="E1260" s="95"/>
      <c r="F1260" s="103"/>
      <c r="G1260" s="11"/>
      <c r="J1260" s="103"/>
      <c r="K1260" s="103"/>
      <c r="L1260" s="103"/>
      <c r="M1260" s="103"/>
    </row>
    <row r="1261" spans="2:13" x14ac:dyDescent="0.25">
      <c r="B1261" s="12"/>
      <c r="C1261" s="95"/>
      <c r="D1261" s="95"/>
      <c r="E1261" s="95"/>
      <c r="F1261" s="103"/>
      <c r="G1261" s="11"/>
      <c r="J1261" s="103"/>
      <c r="K1261" s="103"/>
      <c r="L1261" s="103"/>
      <c r="M1261" s="103"/>
    </row>
    <row r="1262" spans="2:13" x14ac:dyDescent="0.25">
      <c r="B1262" s="12"/>
      <c r="C1262" s="95"/>
      <c r="D1262" s="95"/>
      <c r="E1262" s="95"/>
      <c r="F1262" s="103"/>
      <c r="G1262" s="11"/>
      <c r="J1262" s="103"/>
      <c r="K1262" s="103"/>
      <c r="L1262" s="103"/>
      <c r="M1262" s="103"/>
    </row>
    <row r="1263" spans="2:13" x14ac:dyDescent="0.25">
      <c r="B1263" s="12"/>
      <c r="C1263" s="95"/>
      <c r="D1263" s="95"/>
      <c r="E1263" s="95"/>
      <c r="F1263" s="103"/>
      <c r="G1263" s="11"/>
      <c r="J1263" s="103"/>
      <c r="K1263" s="103"/>
      <c r="L1263" s="103"/>
      <c r="M1263" s="103"/>
    </row>
    <row r="1264" spans="2:13" x14ac:dyDescent="0.25">
      <c r="B1264" s="12"/>
      <c r="C1264" s="95"/>
      <c r="D1264" s="95"/>
      <c r="E1264" s="95"/>
      <c r="F1264" s="103"/>
      <c r="G1264" s="11"/>
      <c r="J1264" s="103"/>
      <c r="K1264" s="103"/>
      <c r="L1264" s="103"/>
      <c r="M1264" s="103"/>
    </row>
    <row r="1265" spans="2:13" x14ac:dyDescent="0.25">
      <c r="B1265" s="12"/>
      <c r="C1265" s="95"/>
      <c r="D1265" s="95"/>
      <c r="E1265" s="95"/>
      <c r="F1265" s="103"/>
      <c r="G1265" s="11"/>
      <c r="J1265" s="103"/>
      <c r="K1265" s="103"/>
      <c r="L1265" s="103"/>
      <c r="M1265" s="103"/>
    </row>
    <row r="1266" spans="2:13" x14ac:dyDescent="0.25">
      <c r="B1266" s="12"/>
      <c r="C1266" s="95"/>
      <c r="D1266" s="95"/>
      <c r="E1266" s="95"/>
      <c r="F1266" s="103"/>
      <c r="G1266" s="11"/>
      <c r="J1266" s="103"/>
      <c r="K1266" s="103"/>
      <c r="L1266" s="103"/>
      <c r="M1266" s="103"/>
    </row>
    <row r="1267" spans="2:13" x14ac:dyDescent="0.25">
      <c r="B1267" s="12"/>
      <c r="C1267" s="95"/>
      <c r="D1267" s="95"/>
      <c r="E1267" s="95"/>
      <c r="F1267" s="103"/>
      <c r="G1267" s="11"/>
      <c r="J1267" s="103"/>
      <c r="K1267" s="103"/>
      <c r="L1267" s="103"/>
      <c r="M1267" s="103"/>
    </row>
    <row r="1268" spans="2:13" x14ac:dyDescent="0.25">
      <c r="B1268" s="12"/>
      <c r="C1268" s="95"/>
      <c r="D1268" s="95"/>
      <c r="E1268" s="95"/>
      <c r="F1268" s="103"/>
      <c r="G1268" s="11"/>
      <c r="J1268" s="103"/>
      <c r="K1268" s="103"/>
      <c r="L1268" s="103"/>
      <c r="M1268" s="103"/>
    </row>
    <row r="1269" spans="2:13" x14ac:dyDescent="0.25">
      <c r="B1269" s="12"/>
      <c r="C1269" s="95"/>
      <c r="D1269" s="95"/>
      <c r="E1269" s="95"/>
      <c r="F1269" s="103"/>
      <c r="G1269" s="11"/>
      <c r="J1269" s="103"/>
      <c r="K1269" s="103"/>
      <c r="L1269" s="103"/>
      <c r="M1269" s="103"/>
    </row>
    <row r="1270" spans="2:13" x14ac:dyDescent="0.25">
      <c r="B1270" s="12"/>
      <c r="C1270" s="95"/>
      <c r="D1270" s="95"/>
      <c r="E1270" s="95"/>
      <c r="F1270" s="103"/>
      <c r="G1270" s="11"/>
      <c r="J1270" s="103"/>
      <c r="K1270" s="103"/>
      <c r="L1270" s="103"/>
      <c r="M1270" s="103"/>
    </row>
    <row r="1271" spans="2:13" x14ac:dyDescent="0.25">
      <c r="B1271" s="12"/>
      <c r="C1271" s="95"/>
      <c r="D1271" s="95"/>
      <c r="E1271" s="95"/>
      <c r="F1271" s="103"/>
      <c r="G1271" s="11"/>
      <c r="J1271" s="103"/>
      <c r="K1271" s="103"/>
      <c r="L1271" s="103"/>
      <c r="M1271" s="103"/>
    </row>
    <row r="1272" spans="2:13" x14ac:dyDescent="0.25">
      <c r="B1272" s="12"/>
      <c r="C1272" s="95"/>
      <c r="D1272" s="95"/>
      <c r="E1272" s="95"/>
      <c r="F1272" s="103"/>
      <c r="G1272" s="11"/>
      <c r="J1272" s="103"/>
      <c r="K1272" s="103"/>
      <c r="L1272" s="103"/>
      <c r="M1272" s="103"/>
    </row>
    <row r="1273" spans="2:13" x14ac:dyDescent="0.25">
      <c r="B1273" s="12"/>
      <c r="C1273" s="95"/>
      <c r="D1273" s="95"/>
      <c r="E1273" s="95"/>
      <c r="F1273" s="103"/>
      <c r="G1273" s="11"/>
      <c r="J1273" s="103"/>
      <c r="K1273" s="103"/>
      <c r="L1273" s="103"/>
      <c r="M1273" s="103"/>
    </row>
    <row r="1274" spans="2:13" x14ac:dyDescent="0.25">
      <c r="B1274" s="12"/>
      <c r="C1274" s="95"/>
      <c r="D1274" s="95"/>
      <c r="E1274" s="95"/>
      <c r="F1274" s="103"/>
      <c r="G1274" s="11"/>
      <c r="J1274" s="103"/>
      <c r="K1274" s="103"/>
      <c r="L1274" s="103"/>
      <c r="M1274" s="103"/>
    </row>
    <row r="1275" spans="2:13" x14ac:dyDescent="0.25">
      <c r="B1275" s="12"/>
      <c r="C1275" s="95"/>
      <c r="D1275" s="95"/>
      <c r="E1275" s="95"/>
      <c r="F1275" s="103"/>
      <c r="G1275" s="11"/>
      <c r="J1275" s="103"/>
      <c r="K1275" s="103"/>
      <c r="L1275" s="103"/>
      <c r="M1275" s="103"/>
    </row>
    <row r="1276" spans="2:13" x14ac:dyDescent="0.25">
      <c r="B1276" s="12"/>
      <c r="C1276" s="95"/>
      <c r="D1276" s="95"/>
      <c r="E1276" s="95"/>
      <c r="F1276" s="103"/>
      <c r="G1276" s="11"/>
      <c r="J1276" s="103"/>
      <c r="K1276" s="103"/>
      <c r="L1276" s="103"/>
      <c r="M1276" s="103"/>
    </row>
    <row r="1277" spans="2:13" x14ac:dyDescent="0.25">
      <c r="B1277" s="12"/>
      <c r="C1277" s="95"/>
      <c r="D1277" s="95"/>
      <c r="E1277" s="95"/>
      <c r="F1277" s="103"/>
      <c r="G1277" s="11"/>
      <c r="J1277" s="103"/>
      <c r="K1277" s="103"/>
      <c r="L1277" s="103"/>
      <c r="M1277" s="103"/>
    </row>
    <row r="1278" spans="2:13" x14ac:dyDescent="0.25">
      <c r="B1278" s="12"/>
      <c r="C1278" s="95"/>
      <c r="D1278" s="95"/>
      <c r="E1278" s="95"/>
      <c r="F1278" s="103"/>
      <c r="G1278" s="11"/>
      <c r="J1278" s="103"/>
      <c r="K1278" s="103"/>
      <c r="L1278" s="103"/>
      <c r="M1278" s="103"/>
    </row>
    <row r="1279" spans="2:13" x14ac:dyDescent="0.25">
      <c r="B1279" s="12"/>
      <c r="C1279" s="95"/>
      <c r="D1279" s="95"/>
      <c r="E1279" s="95"/>
      <c r="F1279" s="103"/>
      <c r="G1279" s="11"/>
      <c r="J1279" s="103"/>
      <c r="K1279" s="103"/>
      <c r="L1279" s="103"/>
      <c r="M1279" s="103"/>
    </row>
    <row r="1280" spans="2:13" x14ac:dyDescent="0.25">
      <c r="B1280" s="12"/>
      <c r="C1280" s="95"/>
      <c r="D1280" s="95"/>
      <c r="E1280" s="95"/>
      <c r="F1280" s="103"/>
      <c r="G1280" s="11"/>
      <c r="J1280" s="103"/>
      <c r="K1280" s="103"/>
      <c r="L1280" s="103"/>
      <c r="M1280" s="103"/>
    </row>
    <row r="1281" spans="2:13" x14ac:dyDescent="0.25">
      <c r="B1281" s="12"/>
      <c r="C1281" s="95"/>
      <c r="D1281" s="95"/>
      <c r="E1281" s="95"/>
      <c r="F1281" s="103"/>
      <c r="G1281" s="11"/>
      <c r="J1281" s="103"/>
      <c r="K1281" s="103"/>
      <c r="L1281" s="103"/>
      <c r="M1281" s="103"/>
    </row>
    <row r="1282" spans="2:13" x14ac:dyDescent="0.25">
      <c r="B1282" s="12"/>
      <c r="C1282" s="95"/>
      <c r="D1282" s="95"/>
      <c r="E1282" s="95"/>
      <c r="F1282" s="103"/>
      <c r="G1282" s="11"/>
      <c r="J1282" s="103"/>
      <c r="K1282" s="103"/>
      <c r="L1282" s="103"/>
      <c r="M1282" s="103"/>
    </row>
    <row r="1283" spans="2:13" x14ac:dyDescent="0.25">
      <c r="B1283" s="12"/>
      <c r="C1283" s="95"/>
      <c r="D1283" s="95"/>
      <c r="E1283" s="95"/>
      <c r="F1283" s="103"/>
      <c r="G1283" s="11"/>
      <c r="J1283" s="103"/>
      <c r="K1283" s="103"/>
      <c r="L1283" s="103"/>
      <c r="M1283" s="103"/>
    </row>
    <row r="1284" spans="2:13" x14ac:dyDescent="0.25">
      <c r="B1284" s="12"/>
      <c r="C1284" s="95"/>
      <c r="D1284" s="95"/>
      <c r="E1284" s="95"/>
      <c r="F1284" s="103"/>
      <c r="G1284" s="11"/>
      <c r="J1284" s="103"/>
      <c r="K1284" s="103"/>
      <c r="L1284" s="103"/>
      <c r="M1284" s="103"/>
    </row>
    <row r="1285" spans="2:13" x14ac:dyDescent="0.25">
      <c r="B1285" s="12"/>
      <c r="C1285" s="95"/>
      <c r="D1285" s="95"/>
      <c r="E1285" s="95"/>
      <c r="F1285" s="103"/>
      <c r="G1285" s="11"/>
      <c r="J1285" s="103"/>
      <c r="K1285" s="103"/>
      <c r="L1285" s="103"/>
      <c r="M1285" s="103"/>
    </row>
    <row r="1286" spans="2:13" x14ac:dyDescent="0.25">
      <c r="B1286" s="12"/>
      <c r="C1286" s="95"/>
      <c r="D1286" s="95"/>
      <c r="E1286" s="95"/>
      <c r="F1286" s="103"/>
      <c r="G1286" s="11"/>
      <c r="J1286" s="103"/>
      <c r="K1286" s="103"/>
      <c r="L1286" s="103"/>
      <c r="M1286" s="103"/>
    </row>
    <row r="1287" spans="2:13" x14ac:dyDescent="0.25">
      <c r="B1287" s="12"/>
      <c r="C1287" s="95"/>
      <c r="D1287" s="95"/>
      <c r="E1287" s="95"/>
      <c r="F1287" s="103"/>
      <c r="G1287" s="11"/>
      <c r="J1287" s="103"/>
      <c r="K1287" s="103"/>
      <c r="L1287" s="103"/>
      <c r="M1287" s="103"/>
    </row>
    <row r="1288" spans="2:13" x14ac:dyDescent="0.25">
      <c r="B1288" s="12"/>
      <c r="C1288" s="95"/>
      <c r="D1288" s="95"/>
      <c r="E1288" s="95"/>
      <c r="F1288" s="103"/>
      <c r="G1288" s="11"/>
      <c r="J1288" s="103"/>
      <c r="K1288" s="103"/>
      <c r="L1288" s="103"/>
      <c r="M1288" s="103"/>
    </row>
    <row r="1289" spans="2:13" x14ac:dyDescent="0.25">
      <c r="B1289" s="12"/>
      <c r="C1289" s="95"/>
      <c r="D1289" s="95"/>
      <c r="E1289" s="95"/>
      <c r="F1289" s="103"/>
      <c r="G1289" s="11"/>
      <c r="J1289" s="103"/>
      <c r="K1289" s="103"/>
      <c r="L1289" s="103"/>
      <c r="M1289" s="103"/>
    </row>
    <row r="1290" spans="2:13" x14ac:dyDescent="0.25">
      <c r="B1290" s="12"/>
      <c r="C1290" s="95"/>
      <c r="D1290" s="95"/>
      <c r="E1290" s="95"/>
      <c r="F1290" s="103"/>
      <c r="G1290" s="11"/>
      <c r="J1290" s="103"/>
      <c r="K1290" s="103"/>
      <c r="L1290" s="103"/>
      <c r="M1290" s="103"/>
    </row>
    <row r="1291" spans="2:13" x14ac:dyDescent="0.25">
      <c r="B1291" s="12"/>
      <c r="C1291" s="95"/>
      <c r="D1291" s="95"/>
      <c r="E1291" s="95"/>
      <c r="F1291" s="103"/>
      <c r="G1291" s="11"/>
      <c r="J1291" s="103"/>
      <c r="K1291" s="103"/>
      <c r="L1291" s="103"/>
      <c r="M1291" s="103"/>
    </row>
    <row r="1292" spans="2:13" x14ac:dyDescent="0.25">
      <c r="B1292" s="12"/>
      <c r="C1292" s="95"/>
      <c r="D1292" s="95"/>
      <c r="E1292" s="95"/>
      <c r="F1292" s="103"/>
      <c r="G1292" s="11"/>
      <c r="J1292" s="103"/>
      <c r="K1292" s="103"/>
      <c r="L1292" s="103"/>
      <c r="M1292" s="103"/>
    </row>
    <row r="1293" spans="2:13" x14ac:dyDescent="0.25">
      <c r="B1293" s="12"/>
      <c r="C1293" s="95"/>
      <c r="D1293" s="95"/>
      <c r="E1293" s="95"/>
      <c r="F1293" s="103"/>
      <c r="G1293" s="11"/>
      <c r="J1293" s="103"/>
      <c r="K1293" s="103"/>
      <c r="L1293" s="103"/>
      <c r="M1293" s="103"/>
    </row>
    <row r="1294" spans="2:13" x14ac:dyDescent="0.25">
      <c r="B1294" s="12"/>
      <c r="C1294" s="95"/>
      <c r="D1294" s="95"/>
      <c r="E1294" s="95"/>
      <c r="F1294" s="103"/>
      <c r="G1294" s="11"/>
      <c r="J1294" s="103"/>
      <c r="K1294" s="103"/>
      <c r="L1294" s="103"/>
      <c r="M1294" s="103"/>
    </row>
    <row r="1295" spans="2:13" x14ac:dyDescent="0.25">
      <c r="B1295" s="12"/>
      <c r="C1295" s="95"/>
      <c r="D1295" s="95"/>
      <c r="E1295" s="95"/>
      <c r="F1295" s="103"/>
      <c r="G1295" s="11"/>
      <c r="J1295" s="103"/>
      <c r="K1295" s="103"/>
      <c r="L1295" s="103"/>
      <c r="M1295" s="103"/>
    </row>
    <row r="1296" spans="2:13" x14ac:dyDescent="0.25">
      <c r="B1296" s="12"/>
      <c r="C1296" s="95"/>
      <c r="D1296" s="95"/>
      <c r="E1296" s="95"/>
      <c r="F1296" s="103"/>
      <c r="G1296" s="11"/>
      <c r="J1296" s="103"/>
      <c r="K1296" s="103"/>
      <c r="L1296" s="103"/>
      <c r="M1296" s="103"/>
    </row>
    <row r="1297" spans="2:13" x14ac:dyDescent="0.25">
      <c r="B1297" s="12"/>
      <c r="C1297" s="95"/>
      <c r="D1297" s="95"/>
      <c r="E1297" s="95"/>
      <c r="F1297" s="103"/>
      <c r="G1297" s="11"/>
      <c r="J1297" s="103"/>
      <c r="K1297" s="103"/>
      <c r="L1297" s="103"/>
      <c r="M1297" s="103"/>
    </row>
    <row r="1298" spans="2:13" x14ac:dyDescent="0.25">
      <c r="B1298" s="12"/>
      <c r="C1298" s="95"/>
      <c r="D1298" s="95"/>
      <c r="E1298" s="95"/>
      <c r="F1298" s="103"/>
      <c r="G1298" s="11"/>
      <c r="J1298" s="103"/>
      <c r="K1298" s="103"/>
      <c r="L1298" s="103"/>
      <c r="M1298" s="103"/>
    </row>
    <row r="1299" spans="2:13" x14ac:dyDescent="0.25">
      <c r="B1299" s="12"/>
      <c r="C1299" s="95"/>
      <c r="D1299" s="95"/>
      <c r="E1299" s="95"/>
      <c r="F1299" s="103"/>
      <c r="G1299" s="11"/>
      <c r="J1299" s="103"/>
      <c r="K1299" s="103"/>
      <c r="L1299" s="103"/>
      <c r="M1299" s="103"/>
    </row>
    <row r="1300" spans="2:13" x14ac:dyDescent="0.25">
      <c r="B1300" s="12"/>
      <c r="C1300" s="95"/>
      <c r="D1300" s="95"/>
      <c r="E1300" s="95"/>
      <c r="F1300" s="103"/>
      <c r="G1300" s="11"/>
      <c r="J1300" s="103"/>
      <c r="K1300" s="103"/>
      <c r="L1300" s="103"/>
      <c r="M1300" s="103"/>
    </row>
    <row r="1301" spans="2:13" x14ac:dyDescent="0.25">
      <c r="B1301" s="12"/>
      <c r="C1301" s="95"/>
      <c r="D1301" s="95"/>
      <c r="E1301" s="95"/>
      <c r="F1301" s="103"/>
      <c r="G1301" s="11"/>
      <c r="J1301" s="103"/>
      <c r="K1301" s="103"/>
      <c r="L1301" s="103"/>
      <c r="M1301" s="103"/>
    </row>
    <row r="1302" spans="2:13" x14ac:dyDescent="0.25">
      <c r="B1302" s="12"/>
      <c r="C1302" s="95"/>
      <c r="D1302" s="95"/>
      <c r="E1302" s="95"/>
      <c r="F1302" s="103"/>
      <c r="G1302" s="11"/>
      <c r="J1302" s="103"/>
      <c r="K1302" s="103"/>
      <c r="L1302" s="103"/>
      <c r="M1302" s="103"/>
    </row>
    <row r="1303" spans="2:13" x14ac:dyDescent="0.25">
      <c r="B1303" s="12"/>
      <c r="C1303" s="95"/>
      <c r="D1303" s="95"/>
      <c r="E1303" s="95"/>
      <c r="F1303" s="103"/>
      <c r="G1303" s="11"/>
      <c r="J1303" s="103"/>
      <c r="K1303" s="103"/>
      <c r="L1303" s="103"/>
      <c r="M1303" s="103"/>
    </row>
    <row r="1304" spans="2:13" x14ac:dyDescent="0.25">
      <c r="B1304" s="12"/>
      <c r="C1304" s="95"/>
      <c r="D1304" s="95"/>
      <c r="E1304" s="95"/>
      <c r="F1304" s="103"/>
      <c r="G1304" s="11"/>
      <c r="J1304" s="103"/>
      <c r="K1304" s="103"/>
      <c r="L1304" s="103"/>
      <c r="M1304" s="103"/>
    </row>
    <row r="1305" spans="2:13" x14ac:dyDescent="0.25">
      <c r="B1305" s="12"/>
      <c r="C1305" s="95"/>
      <c r="D1305" s="95"/>
      <c r="E1305" s="95"/>
      <c r="F1305" s="103"/>
      <c r="G1305" s="11"/>
      <c r="J1305" s="103"/>
      <c r="K1305" s="103"/>
      <c r="L1305" s="103"/>
      <c r="M1305" s="103"/>
    </row>
    <row r="1306" spans="2:13" x14ac:dyDescent="0.25">
      <c r="B1306" s="12"/>
      <c r="C1306" s="95"/>
      <c r="D1306" s="95"/>
      <c r="E1306" s="95"/>
      <c r="F1306" s="103"/>
      <c r="G1306" s="11"/>
      <c r="J1306" s="103"/>
      <c r="K1306" s="103"/>
      <c r="L1306" s="103"/>
      <c r="M1306" s="103"/>
    </row>
    <row r="1307" spans="2:13" x14ac:dyDescent="0.25">
      <c r="B1307" s="12"/>
      <c r="C1307" s="95"/>
      <c r="D1307" s="95"/>
      <c r="E1307" s="95"/>
      <c r="F1307" s="103"/>
      <c r="G1307" s="11"/>
      <c r="J1307" s="103"/>
      <c r="K1307" s="103"/>
      <c r="L1307" s="103"/>
      <c r="M1307" s="103"/>
    </row>
    <row r="1308" spans="2:13" x14ac:dyDescent="0.25">
      <c r="B1308" s="12"/>
      <c r="C1308" s="95"/>
      <c r="D1308" s="95"/>
      <c r="E1308" s="95"/>
      <c r="F1308" s="103"/>
      <c r="G1308" s="11"/>
      <c r="J1308" s="103"/>
      <c r="K1308" s="103"/>
      <c r="L1308" s="103"/>
      <c r="M1308" s="103"/>
    </row>
    <row r="1309" spans="2:13" x14ac:dyDescent="0.25">
      <c r="B1309" s="12"/>
      <c r="C1309" s="95"/>
      <c r="D1309" s="95"/>
      <c r="E1309" s="95"/>
      <c r="F1309" s="103"/>
      <c r="G1309" s="11"/>
      <c r="J1309" s="103"/>
      <c r="K1309" s="103"/>
      <c r="L1309" s="103"/>
      <c r="M1309" s="103"/>
    </row>
    <row r="1310" spans="2:13" x14ac:dyDescent="0.25">
      <c r="B1310" s="12"/>
      <c r="C1310" s="95"/>
      <c r="D1310" s="95"/>
      <c r="E1310" s="95"/>
      <c r="F1310" s="103"/>
      <c r="G1310" s="11"/>
      <c r="J1310" s="103"/>
      <c r="K1310" s="103"/>
      <c r="L1310" s="103"/>
      <c r="M1310" s="103"/>
    </row>
    <row r="1311" spans="2:13" x14ac:dyDescent="0.25">
      <c r="B1311" s="12"/>
      <c r="C1311" s="95"/>
      <c r="D1311" s="95"/>
      <c r="E1311" s="95"/>
      <c r="F1311" s="103"/>
      <c r="G1311" s="11"/>
      <c r="J1311" s="103"/>
      <c r="K1311" s="103"/>
      <c r="L1311" s="103"/>
      <c r="M1311" s="103"/>
    </row>
    <row r="1312" spans="2:13" x14ac:dyDescent="0.25">
      <c r="B1312" s="12"/>
      <c r="C1312" s="95"/>
      <c r="D1312" s="95"/>
      <c r="E1312" s="95"/>
      <c r="F1312" s="103"/>
      <c r="G1312" s="11"/>
      <c r="J1312" s="103"/>
      <c r="K1312" s="103"/>
      <c r="L1312" s="103"/>
      <c r="M1312" s="103"/>
    </row>
    <row r="1313" spans="2:13" x14ac:dyDescent="0.25">
      <c r="B1313" s="12"/>
      <c r="C1313" s="95"/>
      <c r="D1313" s="95"/>
      <c r="E1313" s="95"/>
      <c r="F1313" s="103"/>
      <c r="G1313" s="11"/>
      <c r="J1313" s="103"/>
      <c r="K1313" s="103"/>
      <c r="L1313" s="103"/>
      <c r="M1313" s="103"/>
    </row>
    <row r="1314" spans="2:13" x14ac:dyDescent="0.25">
      <c r="B1314" s="12"/>
      <c r="C1314" s="95"/>
      <c r="D1314" s="95"/>
      <c r="E1314" s="95"/>
      <c r="F1314" s="103"/>
      <c r="G1314" s="11"/>
      <c r="J1314" s="103"/>
      <c r="K1314" s="103"/>
      <c r="L1314" s="103"/>
      <c r="M1314" s="103"/>
    </row>
    <row r="1315" spans="2:13" x14ac:dyDescent="0.25">
      <c r="B1315" s="12"/>
      <c r="C1315" s="95"/>
      <c r="D1315" s="95"/>
      <c r="E1315" s="95"/>
      <c r="F1315" s="103"/>
      <c r="G1315" s="11"/>
      <c r="J1315" s="103"/>
      <c r="K1315" s="103"/>
      <c r="L1315" s="103"/>
      <c r="M1315" s="103"/>
    </row>
    <row r="1316" spans="2:13" x14ac:dyDescent="0.25">
      <c r="B1316" s="12"/>
      <c r="C1316" s="95"/>
      <c r="D1316" s="95"/>
      <c r="E1316" s="95"/>
      <c r="F1316" s="103"/>
      <c r="G1316" s="11"/>
      <c r="J1316" s="103"/>
      <c r="K1316" s="103"/>
      <c r="L1316" s="103"/>
      <c r="M1316" s="103"/>
    </row>
    <row r="1317" spans="2:13" x14ac:dyDescent="0.25">
      <c r="B1317" s="12"/>
      <c r="C1317" s="95"/>
      <c r="D1317" s="95"/>
      <c r="E1317" s="95"/>
      <c r="F1317" s="103"/>
      <c r="G1317" s="11"/>
      <c r="J1317" s="103"/>
      <c r="K1317" s="103"/>
      <c r="L1317" s="103"/>
      <c r="M1317" s="103"/>
    </row>
    <row r="1318" spans="2:13" x14ac:dyDescent="0.25">
      <c r="B1318" s="12"/>
      <c r="C1318" s="95"/>
      <c r="D1318" s="95"/>
      <c r="E1318" s="95"/>
      <c r="F1318" s="103"/>
      <c r="G1318" s="11"/>
      <c r="J1318" s="103"/>
      <c r="K1318" s="103"/>
      <c r="L1318" s="103"/>
      <c r="M1318" s="103"/>
    </row>
    <row r="1319" spans="2:13" x14ac:dyDescent="0.25">
      <c r="B1319" s="12"/>
      <c r="C1319" s="95"/>
      <c r="D1319" s="95"/>
      <c r="E1319" s="95"/>
      <c r="F1319" s="103"/>
      <c r="G1319" s="11"/>
      <c r="J1319" s="103"/>
      <c r="K1319" s="103"/>
      <c r="L1319" s="103"/>
      <c r="M1319" s="103"/>
    </row>
    <row r="1320" spans="2:13" x14ac:dyDescent="0.25">
      <c r="B1320" s="12"/>
      <c r="C1320" s="95"/>
      <c r="D1320" s="95"/>
      <c r="E1320" s="95"/>
      <c r="F1320" s="103"/>
      <c r="G1320" s="11"/>
      <c r="J1320" s="103"/>
      <c r="K1320" s="103"/>
      <c r="L1320" s="103"/>
      <c r="M1320" s="103"/>
    </row>
    <row r="1321" spans="2:13" x14ac:dyDescent="0.25">
      <c r="B1321" s="12"/>
      <c r="C1321" s="95"/>
      <c r="D1321" s="95"/>
      <c r="E1321" s="95"/>
      <c r="F1321" s="103"/>
      <c r="G1321" s="11"/>
      <c r="J1321" s="103"/>
      <c r="K1321" s="103"/>
      <c r="L1321" s="103"/>
      <c r="M1321" s="103"/>
    </row>
    <row r="1322" spans="2:13" x14ac:dyDescent="0.25">
      <c r="B1322" s="12"/>
      <c r="C1322" s="95"/>
      <c r="D1322" s="95"/>
      <c r="E1322" s="95"/>
      <c r="F1322" s="103"/>
      <c r="G1322" s="11"/>
      <c r="J1322" s="103"/>
      <c r="K1322" s="103"/>
      <c r="L1322" s="103"/>
      <c r="M1322" s="103"/>
    </row>
    <row r="1323" spans="2:13" x14ac:dyDescent="0.25">
      <c r="B1323" s="12"/>
      <c r="C1323" s="95"/>
      <c r="D1323" s="95"/>
      <c r="E1323" s="95"/>
      <c r="F1323" s="103"/>
      <c r="G1323" s="11"/>
      <c r="J1323" s="103"/>
      <c r="K1323" s="103"/>
      <c r="L1323" s="103"/>
      <c r="M1323" s="103"/>
    </row>
    <row r="1324" spans="2:13" x14ac:dyDescent="0.25">
      <c r="B1324" s="12"/>
      <c r="C1324" s="95"/>
      <c r="D1324" s="95"/>
      <c r="E1324" s="95"/>
      <c r="F1324" s="103"/>
      <c r="G1324" s="11"/>
      <c r="J1324" s="103"/>
      <c r="K1324" s="103"/>
      <c r="L1324" s="103"/>
      <c r="M1324" s="103"/>
    </row>
    <row r="1325" spans="2:13" x14ac:dyDescent="0.25">
      <c r="B1325" s="12"/>
      <c r="C1325" s="95"/>
      <c r="D1325" s="95"/>
      <c r="E1325" s="95"/>
      <c r="F1325" s="103"/>
      <c r="G1325" s="11"/>
      <c r="J1325" s="103"/>
      <c r="K1325" s="103"/>
      <c r="L1325" s="103"/>
      <c r="M1325" s="103"/>
    </row>
    <row r="1326" spans="2:13" x14ac:dyDescent="0.25">
      <c r="B1326" s="12"/>
      <c r="C1326" s="95"/>
      <c r="D1326" s="95"/>
      <c r="E1326" s="95"/>
      <c r="F1326" s="103"/>
      <c r="G1326" s="11"/>
      <c r="J1326" s="103"/>
      <c r="K1326" s="103"/>
      <c r="L1326" s="103"/>
      <c r="M1326" s="103"/>
    </row>
    <row r="1327" spans="2:13" x14ac:dyDescent="0.25">
      <c r="B1327" s="12"/>
      <c r="C1327" s="95"/>
      <c r="D1327" s="95"/>
      <c r="E1327" s="95"/>
      <c r="F1327" s="103"/>
      <c r="G1327" s="11"/>
      <c r="J1327" s="103"/>
      <c r="K1327" s="103"/>
      <c r="L1327" s="103"/>
      <c r="M1327" s="103"/>
    </row>
    <row r="1328" spans="2:13" x14ac:dyDescent="0.25">
      <c r="B1328" s="12"/>
      <c r="C1328" s="95"/>
      <c r="D1328" s="95"/>
      <c r="E1328" s="95"/>
      <c r="F1328" s="103"/>
      <c r="G1328" s="11"/>
      <c r="J1328" s="103"/>
      <c r="K1328" s="103"/>
      <c r="L1328" s="103"/>
      <c r="M1328" s="103"/>
    </row>
    <row r="1329" spans="2:13" x14ac:dyDescent="0.25">
      <c r="B1329" s="12"/>
      <c r="C1329" s="95"/>
      <c r="D1329" s="95"/>
      <c r="E1329" s="95"/>
      <c r="F1329" s="103"/>
      <c r="G1329" s="11"/>
      <c r="J1329" s="103"/>
      <c r="K1329" s="103"/>
      <c r="L1329" s="103"/>
      <c r="M1329" s="103"/>
    </row>
    <row r="1330" spans="2:13" x14ac:dyDescent="0.25">
      <c r="B1330" s="12"/>
      <c r="C1330" s="95"/>
      <c r="D1330" s="95"/>
      <c r="E1330" s="95"/>
      <c r="F1330" s="103"/>
      <c r="G1330" s="11"/>
      <c r="J1330" s="103"/>
      <c r="K1330" s="103"/>
      <c r="L1330" s="103"/>
      <c r="M1330" s="103"/>
    </row>
    <row r="1331" spans="2:13" x14ac:dyDescent="0.25">
      <c r="B1331" s="12"/>
      <c r="C1331" s="95"/>
      <c r="D1331" s="95"/>
      <c r="E1331" s="95"/>
      <c r="F1331" s="103"/>
      <c r="G1331" s="11"/>
      <c r="J1331" s="103"/>
      <c r="K1331" s="103"/>
      <c r="L1331" s="103"/>
      <c r="M1331" s="103"/>
    </row>
    <row r="1332" spans="2:13" x14ac:dyDescent="0.25">
      <c r="B1332" s="12"/>
      <c r="C1332" s="95"/>
      <c r="D1332" s="95"/>
      <c r="E1332" s="95"/>
      <c r="F1332" s="103"/>
      <c r="G1332" s="11"/>
      <c r="J1332" s="103"/>
      <c r="K1332" s="103"/>
      <c r="L1332" s="103"/>
      <c r="M1332" s="103"/>
    </row>
    <row r="1333" spans="2:13" x14ac:dyDescent="0.25">
      <c r="B1333" s="12"/>
      <c r="C1333" s="95"/>
      <c r="D1333" s="95"/>
      <c r="E1333" s="95"/>
      <c r="F1333" s="103"/>
      <c r="G1333" s="11"/>
      <c r="J1333" s="103"/>
      <c r="K1333" s="103"/>
      <c r="L1333" s="103"/>
      <c r="M1333" s="103"/>
    </row>
    <row r="1334" spans="2:13" x14ac:dyDescent="0.25">
      <c r="B1334" s="12"/>
      <c r="C1334" s="95"/>
      <c r="D1334" s="95"/>
      <c r="E1334" s="95"/>
      <c r="F1334" s="103"/>
      <c r="G1334" s="11"/>
      <c r="J1334" s="103"/>
      <c r="K1334" s="103"/>
      <c r="L1334" s="103"/>
      <c r="M1334" s="103"/>
    </row>
    <row r="1335" spans="2:13" x14ac:dyDescent="0.25">
      <c r="B1335" s="12"/>
      <c r="C1335" s="95"/>
      <c r="D1335" s="95"/>
      <c r="E1335" s="95"/>
      <c r="F1335" s="103"/>
      <c r="G1335" s="11"/>
      <c r="J1335" s="103"/>
      <c r="K1335" s="103"/>
      <c r="L1335" s="103"/>
      <c r="M1335" s="103"/>
    </row>
    <row r="1336" spans="2:13" x14ac:dyDescent="0.25">
      <c r="B1336" s="12"/>
      <c r="C1336" s="95"/>
      <c r="D1336" s="95"/>
      <c r="E1336" s="95"/>
      <c r="F1336" s="103"/>
      <c r="G1336" s="11"/>
      <c r="J1336" s="103"/>
      <c r="K1336" s="103"/>
      <c r="L1336" s="103"/>
      <c r="M1336" s="103"/>
    </row>
    <row r="1337" spans="2:13" x14ac:dyDescent="0.25">
      <c r="B1337" s="12"/>
      <c r="C1337" s="95"/>
      <c r="D1337" s="95"/>
      <c r="E1337" s="95"/>
      <c r="F1337" s="103"/>
      <c r="G1337" s="11"/>
      <c r="J1337" s="103"/>
      <c r="K1337" s="103"/>
      <c r="L1337" s="103"/>
      <c r="M1337" s="103"/>
    </row>
    <row r="1338" spans="2:13" x14ac:dyDescent="0.25">
      <c r="B1338" s="12"/>
      <c r="C1338" s="95"/>
      <c r="D1338" s="95"/>
      <c r="E1338" s="95"/>
      <c r="F1338" s="103"/>
      <c r="G1338" s="11"/>
      <c r="J1338" s="103"/>
      <c r="K1338" s="103"/>
      <c r="L1338" s="103"/>
      <c r="M1338" s="103"/>
    </row>
    <row r="1339" spans="2:13" x14ac:dyDescent="0.25">
      <c r="B1339" s="12"/>
      <c r="C1339" s="95"/>
      <c r="D1339" s="95"/>
      <c r="E1339" s="95"/>
      <c r="F1339" s="103"/>
      <c r="G1339" s="11"/>
      <c r="J1339" s="103"/>
      <c r="K1339" s="103"/>
      <c r="L1339" s="103"/>
      <c r="M1339" s="103"/>
    </row>
    <row r="1340" spans="2:13" x14ac:dyDescent="0.25">
      <c r="B1340" s="12"/>
      <c r="C1340" s="95"/>
      <c r="D1340" s="95"/>
      <c r="E1340" s="95"/>
      <c r="F1340" s="103"/>
      <c r="G1340" s="11"/>
      <c r="J1340" s="103"/>
      <c r="K1340" s="103"/>
      <c r="L1340" s="103"/>
      <c r="M1340" s="103"/>
    </row>
    <row r="1341" spans="2:13" x14ac:dyDescent="0.25">
      <c r="B1341" s="12"/>
      <c r="C1341" s="95"/>
      <c r="D1341" s="95"/>
      <c r="E1341" s="95"/>
      <c r="F1341" s="103"/>
      <c r="G1341" s="11"/>
      <c r="J1341" s="103"/>
      <c r="K1341" s="103"/>
      <c r="L1341" s="103"/>
      <c r="M1341" s="103"/>
    </row>
    <row r="1342" spans="2:13" x14ac:dyDescent="0.25">
      <c r="B1342" s="12"/>
      <c r="C1342" s="95"/>
      <c r="D1342" s="95"/>
      <c r="E1342" s="95"/>
      <c r="F1342" s="103"/>
      <c r="G1342" s="11"/>
      <c r="J1342" s="103"/>
      <c r="K1342" s="103"/>
      <c r="L1342" s="103"/>
      <c r="M1342" s="103"/>
    </row>
    <row r="1343" spans="2:13" x14ac:dyDescent="0.25">
      <c r="B1343" s="12"/>
      <c r="C1343" s="95"/>
      <c r="D1343" s="95"/>
      <c r="E1343" s="95"/>
      <c r="F1343" s="103"/>
      <c r="G1343" s="11"/>
      <c r="J1343" s="103"/>
      <c r="K1343" s="103"/>
      <c r="L1343" s="103"/>
      <c r="M1343" s="103"/>
    </row>
    <row r="1344" spans="2:13" x14ac:dyDescent="0.25">
      <c r="B1344" s="12"/>
      <c r="C1344" s="95"/>
      <c r="D1344" s="95"/>
      <c r="E1344" s="95"/>
      <c r="F1344" s="103"/>
      <c r="G1344" s="11"/>
      <c r="J1344" s="103"/>
      <c r="K1344" s="103"/>
      <c r="L1344" s="103"/>
      <c r="M1344" s="103"/>
    </row>
    <row r="1345" spans="2:13" x14ac:dyDescent="0.25">
      <c r="B1345" s="12"/>
      <c r="C1345" s="95"/>
      <c r="D1345" s="95"/>
      <c r="E1345" s="95"/>
      <c r="F1345" s="103"/>
      <c r="G1345" s="11"/>
      <c r="J1345" s="103"/>
      <c r="K1345" s="103"/>
      <c r="L1345" s="103"/>
      <c r="M1345" s="103"/>
    </row>
    <row r="1346" spans="2:13" x14ac:dyDescent="0.25">
      <c r="B1346" s="12"/>
      <c r="C1346" s="95"/>
      <c r="D1346" s="95"/>
      <c r="E1346" s="95"/>
      <c r="F1346" s="103"/>
      <c r="G1346" s="11"/>
      <c r="J1346" s="103"/>
      <c r="K1346" s="103"/>
      <c r="L1346" s="103"/>
      <c r="M1346" s="103"/>
    </row>
    <row r="1347" spans="2:13" x14ac:dyDescent="0.25">
      <c r="B1347" s="12"/>
      <c r="C1347" s="95"/>
      <c r="D1347" s="95"/>
      <c r="E1347" s="95"/>
      <c r="F1347" s="103"/>
      <c r="G1347" s="11"/>
      <c r="J1347" s="103"/>
      <c r="K1347" s="103"/>
      <c r="L1347" s="103"/>
      <c r="M1347" s="103"/>
    </row>
    <row r="1348" spans="2:13" x14ac:dyDescent="0.25">
      <c r="B1348" s="12"/>
      <c r="C1348" s="95"/>
      <c r="D1348" s="95"/>
      <c r="E1348" s="95"/>
      <c r="F1348" s="103"/>
      <c r="G1348" s="11"/>
      <c r="J1348" s="103"/>
      <c r="K1348" s="103"/>
      <c r="L1348" s="103"/>
      <c r="M1348" s="103"/>
    </row>
    <row r="1349" spans="2:13" x14ac:dyDescent="0.25">
      <c r="B1349" s="12"/>
      <c r="C1349" s="95"/>
      <c r="D1349" s="95"/>
      <c r="E1349" s="95"/>
      <c r="F1349" s="103"/>
      <c r="G1349" s="11"/>
      <c r="J1349" s="103"/>
      <c r="K1349" s="103"/>
      <c r="L1349" s="103"/>
      <c r="M1349" s="103"/>
    </row>
    <row r="1350" spans="2:13" x14ac:dyDescent="0.25">
      <c r="B1350" s="12"/>
      <c r="C1350" s="95"/>
      <c r="D1350" s="95"/>
      <c r="E1350" s="95"/>
      <c r="F1350" s="103"/>
      <c r="G1350" s="11"/>
      <c r="J1350" s="103"/>
      <c r="K1350" s="103"/>
      <c r="L1350" s="103"/>
      <c r="M1350" s="103"/>
    </row>
    <row r="1351" spans="2:13" x14ac:dyDescent="0.25">
      <c r="B1351" s="12"/>
      <c r="C1351" s="95"/>
      <c r="D1351" s="95"/>
      <c r="E1351" s="95"/>
      <c r="F1351" s="103"/>
      <c r="G1351" s="11"/>
      <c r="J1351" s="103"/>
      <c r="K1351" s="103"/>
      <c r="L1351" s="103"/>
      <c r="M1351" s="103"/>
    </row>
    <row r="1352" spans="2:13" x14ac:dyDescent="0.25">
      <c r="B1352" s="12"/>
      <c r="C1352" s="95"/>
      <c r="D1352" s="95"/>
      <c r="E1352" s="95"/>
      <c r="F1352" s="103"/>
      <c r="G1352" s="11"/>
      <c r="J1352" s="103"/>
      <c r="K1352" s="103"/>
      <c r="L1352" s="103"/>
      <c r="M1352" s="103"/>
    </row>
    <row r="1353" spans="2:13" x14ac:dyDescent="0.25">
      <c r="B1353" s="12"/>
      <c r="C1353" s="95"/>
      <c r="D1353" s="95"/>
      <c r="E1353" s="95"/>
      <c r="F1353" s="103"/>
      <c r="G1353" s="11"/>
      <c r="J1353" s="103"/>
      <c r="K1353" s="103"/>
      <c r="L1353" s="103"/>
      <c r="M1353" s="103"/>
    </row>
    <row r="1354" spans="2:13" x14ac:dyDescent="0.25">
      <c r="B1354" s="12"/>
      <c r="C1354" s="95"/>
      <c r="D1354" s="95"/>
      <c r="E1354" s="95"/>
      <c r="F1354" s="103"/>
      <c r="G1354" s="11"/>
      <c r="J1354" s="103"/>
      <c r="K1354" s="103"/>
      <c r="L1354" s="103"/>
      <c r="M1354" s="103"/>
    </row>
    <row r="1355" spans="2:13" x14ac:dyDescent="0.25">
      <c r="B1355" s="12"/>
      <c r="C1355" s="95"/>
      <c r="D1355" s="95"/>
      <c r="E1355" s="95"/>
      <c r="F1355" s="103"/>
      <c r="G1355" s="11"/>
      <c r="J1355" s="103"/>
      <c r="K1355" s="103"/>
      <c r="L1355" s="103"/>
      <c r="M1355" s="103"/>
    </row>
    <row r="1356" spans="2:13" x14ac:dyDescent="0.25">
      <c r="B1356" s="12"/>
      <c r="C1356" s="95"/>
      <c r="D1356" s="95"/>
      <c r="E1356" s="95"/>
      <c r="F1356" s="103"/>
      <c r="G1356" s="11"/>
      <c r="J1356" s="103"/>
      <c r="K1356" s="103"/>
      <c r="L1356" s="103"/>
      <c r="M1356" s="103"/>
    </row>
    <row r="1357" spans="2:13" x14ac:dyDescent="0.25">
      <c r="B1357" s="12"/>
      <c r="C1357" s="95"/>
      <c r="D1357" s="95"/>
      <c r="E1357" s="95"/>
      <c r="F1357" s="103"/>
      <c r="G1357" s="11"/>
      <c r="J1357" s="103"/>
      <c r="K1357" s="103"/>
      <c r="L1357" s="103"/>
      <c r="M1357" s="103"/>
    </row>
    <row r="1358" spans="2:13" x14ac:dyDescent="0.25">
      <c r="B1358" s="12"/>
      <c r="C1358" s="95"/>
      <c r="D1358" s="95"/>
      <c r="E1358" s="95"/>
      <c r="F1358" s="103"/>
      <c r="G1358" s="11"/>
      <c r="J1358" s="103"/>
      <c r="K1358" s="103"/>
      <c r="L1358" s="103"/>
      <c r="M1358" s="103"/>
    </row>
    <row r="1359" spans="2:13" x14ac:dyDescent="0.25">
      <c r="B1359" s="12"/>
      <c r="C1359" s="95"/>
      <c r="D1359" s="95"/>
      <c r="E1359" s="95"/>
      <c r="F1359" s="103"/>
      <c r="G1359" s="11"/>
      <c r="J1359" s="103"/>
      <c r="K1359" s="103"/>
      <c r="L1359" s="103"/>
      <c r="M1359" s="103"/>
    </row>
    <row r="1360" spans="2:13" x14ac:dyDescent="0.25">
      <c r="B1360" s="12"/>
      <c r="C1360" s="95"/>
      <c r="D1360" s="95"/>
      <c r="E1360" s="95"/>
      <c r="F1360" s="103"/>
      <c r="G1360" s="11"/>
      <c r="J1360" s="103"/>
      <c r="K1360" s="103"/>
      <c r="L1360" s="103"/>
      <c r="M1360" s="103"/>
    </row>
    <row r="1361" spans="2:13" x14ac:dyDescent="0.25">
      <c r="B1361" s="12"/>
      <c r="C1361" s="95"/>
      <c r="D1361" s="95"/>
      <c r="E1361" s="95"/>
      <c r="F1361" s="103"/>
      <c r="G1361" s="11"/>
      <c r="J1361" s="103"/>
      <c r="K1361" s="103"/>
      <c r="L1361" s="103"/>
      <c r="M1361" s="103"/>
    </row>
    <row r="1362" spans="2:13" x14ac:dyDescent="0.25">
      <c r="B1362" s="12"/>
      <c r="C1362" s="95"/>
      <c r="D1362" s="95"/>
      <c r="E1362" s="95"/>
      <c r="F1362" s="103"/>
      <c r="G1362" s="11"/>
      <c r="J1362" s="103"/>
      <c r="K1362" s="103"/>
      <c r="L1362" s="103"/>
      <c r="M1362" s="103"/>
    </row>
    <row r="1363" spans="2:13" x14ac:dyDescent="0.25">
      <c r="B1363" s="12"/>
      <c r="C1363" s="95"/>
      <c r="D1363" s="95"/>
      <c r="E1363" s="95"/>
      <c r="F1363" s="103"/>
      <c r="G1363" s="11"/>
      <c r="J1363" s="103"/>
      <c r="K1363" s="103"/>
      <c r="L1363" s="103"/>
      <c r="M1363" s="103"/>
    </row>
    <row r="1364" spans="2:13" x14ac:dyDescent="0.25">
      <c r="B1364" s="12"/>
      <c r="C1364" s="95"/>
      <c r="D1364" s="95"/>
      <c r="E1364" s="95"/>
      <c r="F1364" s="103"/>
      <c r="G1364" s="11"/>
      <c r="J1364" s="103"/>
      <c r="K1364" s="103"/>
      <c r="L1364" s="103"/>
      <c r="M1364" s="103"/>
    </row>
    <row r="1365" spans="2:13" x14ac:dyDescent="0.25">
      <c r="B1365" s="12"/>
      <c r="C1365" s="95"/>
      <c r="D1365" s="95"/>
      <c r="E1365" s="95"/>
      <c r="F1365" s="103"/>
      <c r="G1365" s="11"/>
      <c r="J1365" s="103"/>
      <c r="K1365" s="103"/>
      <c r="L1365" s="103"/>
      <c r="M1365" s="103"/>
    </row>
    <row r="1366" spans="2:13" x14ac:dyDescent="0.25">
      <c r="B1366" s="12"/>
      <c r="C1366" s="95"/>
      <c r="D1366" s="95"/>
      <c r="E1366" s="95"/>
      <c r="F1366" s="103"/>
      <c r="G1366" s="11"/>
      <c r="J1366" s="103"/>
      <c r="K1366" s="103"/>
      <c r="L1366" s="103"/>
      <c r="M1366" s="103"/>
    </row>
    <row r="1367" spans="2:13" x14ac:dyDescent="0.25">
      <c r="B1367" s="12"/>
      <c r="C1367" s="95"/>
      <c r="D1367" s="95"/>
      <c r="E1367" s="95"/>
      <c r="F1367" s="103"/>
      <c r="G1367" s="11"/>
      <c r="J1367" s="103"/>
      <c r="K1367" s="103"/>
      <c r="L1367" s="103"/>
      <c r="M1367" s="103"/>
    </row>
    <row r="1368" spans="2:13" x14ac:dyDescent="0.25">
      <c r="B1368" s="12"/>
      <c r="C1368" s="95"/>
      <c r="D1368" s="95"/>
      <c r="E1368" s="95"/>
      <c r="F1368" s="103"/>
      <c r="G1368" s="11"/>
      <c r="J1368" s="103"/>
      <c r="K1368" s="103"/>
      <c r="L1368" s="103"/>
      <c r="M1368" s="103"/>
    </row>
    <row r="1369" spans="2:13" x14ac:dyDescent="0.25">
      <c r="B1369" s="12"/>
      <c r="C1369" s="95"/>
      <c r="D1369" s="95"/>
      <c r="E1369" s="95"/>
      <c r="F1369" s="103"/>
      <c r="G1369" s="11"/>
      <c r="J1369" s="103"/>
      <c r="K1369" s="103"/>
      <c r="L1369" s="103"/>
      <c r="M1369" s="103"/>
    </row>
    <row r="1370" spans="2:13" x14ac:dyDescent="0.25">
      <c r="B1370" s="12"/>
      <c r="C1370" s="95"/>
      <c r="D1370" s="95"/>
      <c r="E1370" s="95"/>
      <c r="F1370" s="103"/>
      <c r="G1370" s="11"/>
      <c r="J1370" s="103"/>
      <c r="K1370" s="103"/>
      <c r="L1370" s="103"/>
      <c r="M1370" s="103"/>
    </row>
    <row r="1371" spans="2:13" x14ac:dyDescent="0.25">
      <c r="B1371" s="12"/>
      <c r="C1371" s="95"/>
      <c r="D1371" s="95"/>
      <c r="E1371" s="95"/>
      <c r="F1371" s="103"/>
      <c r="G1371" s="11"/>
      <c r="J1371" s="103"/>
      <c r="K1371" s="103"/>
      <c r="L1371" s="103"/>
      <c r="M1371" s="103"/>
    </row>
    <row r="1372" spans="2:13" x14ac:dyDescent="0.25">
      <c r="B1372" s="12"/>
      <c r="C1372" s="95"/>
      <c r="D1372" s="95"/>
      <c r="E1372" s="95"/>
      <c r="F1372" s="103"/>
      <c r="G1372" s="11"/>
      <c r="J1372" s="103"/>
      <c r="K1372" s="103"/>
      <c r="L1372" s="103"/>
      <c r="M1372" s="103"/>
    </row>
    <row r="1373" spans="2:13" x14ac:dyDescent="0.25">
      <c r="B1373" s="12"/>
      <c r="C1373" s="95"/>
      <c r="D1373" s="95"/>
      <c r="E1373" s="95"/>
      <c r="F1373" s="103"/>
      <c r="G1373" s="11"/>
      <c r="J1373" s="103"/>
      <c r="K1373" s="103"/>
      <c r="L1373" s="103"/>
      <c r="M1373" s="103"/>
    </row>
    <row r="1374" spans="2:13" x14ac:dyDescent="0.25">
      <c r="B1374" s="12"/>
      <c r="C1374" s="95"/>
      <c r="D1374" s="95"/>
      <c r="E1374" s="95"/>
      <c r="F1374" s="103"/>
      <c r="G1374" s="11"/>
      <c r="J1374" s="103"/>
      <c r="K1374" s="103"/>
      <c r="L1374" s="103"/>
      <c r="M1374" s="103"/>
    </row>
    <row r="1375" spans="2:13" x14ac:dyDescent="0.25">
      <c r="B1375" s="12"/>
      <c r="C1375" s="95"/>
      <c r="D1375" s="95"/>
      <c r="E1375" s="95"/>
      <c r="F1375" s="103"/>
      <c r="G1375" s="11"/>
      <c r="J1375" s="103"/>
      <c r="K1375" s="103"/>
      <c r="L1375" s="103"/>
      <c r="M1375" s="103"/>
    </row>
    <row r="1376" spans="2:13" x14ac:dyDescent="0.25">
      <c r="B1376" s="12"/>
      <c r="C1376" s="95"/>
      <c r="D1376" s="95"/>
      <c r="E1376" s="95"/>
      <c r="F1376" s="103"/>
      <c r="G1376" s="11"/>
      <c r="J1376" s="103"/>
      <c r="K1376" s="103"/>
      <c r="L1376" s="103"/>
      <c r="M1376" s="103"/>
    </row>
    <row r="1377" spans="2:13" x14ac:dyDescent="0.25">
      <c r="B1377" s="12"/>
      <c r="C1377" s="95"/>
      <c r="D1377" s="95"/>
      <c r="E1377" s="95"/>
      <c r="F1377" s="103"/>
      <c r="G1377" s="11"/>
      <c r="J1377" s="103"/>
      <c r="K1377" s="103"/>
      <c r="L1377" s="103"/>
      <c r="M1377" s="103"/>
    </row>
    <row r="1378" spans="2:13" x14ac:dyDescent="0.25">
      <c r="B1378" s="12"/>
      <c r="C1378" s="95"/>
      <c r="D1378" s="95"/>
      <c r="E1378" s="95"/>
      <c r="F1378" s="103"/>
      <c r="G1378" s="11"/>
      <c r="J1378" s="103"/>
      <c r="K1378" s="103"/>
      <c r="L1378" s="103"/>
      <c r="M1378" s="103"/>
    </row>
    <row r="1379" spans="2:13" x14ac:dyDescent="0.25">
      <c r="B1379" s="12"/>
      <c r="C1379" s="95"/>
      <c r="D1379" s="95"/>
      <c r="E1379" s="95"/>
      <c r="F1379" s="103"/>
      <c r="G1379" s="11"/>
      <c r="J1379" s="103"/>
      <c r="K1379" s="103"/>
      <c r="L1379" s="103"/>
      <c r="M1379" s="103"/>
    </row>
    <row r="1380" spans="2:13" x14ac:dyDescent="0.25">
      <c r="B1380" s="12"/>
      <c r="C1380" s="95"/>
      <c r="D1380" s="95"/>
      <c r="E1380" s="95"/>
      <c r="F1380" s="103"/>
      <c r="G1380" s="11"/>
      <c r="J1380" s="103"/>
      <c r="K1380" s="103"/>
      <c r="L1380" s="103"/>
      <c r="M1380" s="103"/>
    </row>
    <row r="1381" spans="2:13" x14ac:dyDescent="0.25">
      <c r="B1381" s="12"/>
      <c r="C1381" s="95"/>
      <c r="D1381" s="95"/>
      <c r="E1381" s="95"/>
      <c r="F1381" s="103"/>
      <c r="G1381" s="11"/>
      <c r="J1381" s="103"/>
      <c r="K1381" s="103"/>
      <c r="L1381" s="103"/>
      <c r="M1381" s="103"/>
    </row>
    <row r="1382" spans="2:13" x14ac:dyDescent="0.25">
      <c r="B1382" s="12"/>
      <c r="C1382" s="95"/>
      <c r="D1382" s="95"/>
      <c r="E1382" s="95"/>
      <c r="F1382" s="103"/>
      <c r="G1382" s="11"/>
      <c r="J1382" s="103"/>
      <c r="K1382" s="103"/>
      <c r="L1382" s="103"/>
      <c r="M1382" s="103"/>
    </row>
    <row r="1383" spans="2:13" x14ac:dyDescent="0.25">
      <c r="B1383" s="12"/>
      <c r="C1383" s="95"/>
      <c r="D1383" s="95"/>
      <c r="E1383" s="95"/>
      <c r="F1383" s="103"/>
      <c r="G1383" s="11"/>
      <c r="J1383" s="103"/>
      <c r="K1383" s="103"/>
      <c r="L1383" s="103"/>
      <c r="M1383" s="103"/>
    </row>
    <row r="1384" spans="2:13" x14ac:dyDescent="0.25">
      <c r="B1384" s="12"/>
      <c r="C1384" s="95"/>
      <c r="D1384" s="95"/>
      <c r="E1384" s="95"/>
      <c r="F1384" s="103"/>
      <c r="G1384" s="11"/>
      <c r="J1384" s="103"/>
      <c r="K1384" s="103"/>
      <c r="L1384" s="103"/>
      <c r="M1384" s="103"/>
    </row>
    <row r="1385" spans="2:13" x14ac:dyDescent="0.25">
      <c r="B1385" s="12"/>
      <c r="C1385" s="95"/>
      <c r="D1385" s="95"/>
      <c r="E1385" s="95"/>
      <c r="F1385" s="103"/>
      <c r="G1385" s="11"/>
      <c r="J1385" s="103"/>
      <c r="K1385" s="103"/>
      <c r="L1385" s="103"/>
      <c r="M1385" s="103"/>
    </row>
    <row r="1386" spans="2:13" x14ac:dyDescent="0.25">
      <c r="B1386" s="12"/>
      <c r="C1386" s="95"/>
      <c r="D1386" s="95"/>
      <c r="E1386" s="95"/>
      <c r="F1386" s="103"/>
      <c r="G1386" s="11"/>
      <c r="J1386" s="103"/>
      <c r="K1386" s="103"/>
      <c r="L1386" s="103"/>
      <c r="M1386" s="103"/>
    </row>
    <row r="1387" spans="2:13" x14ac:dyDescent="0.25">
      <c r="B1387" s="12"/>
      <c r="C1387" s="95"/>
      <c r="D1387" s="95"/>
      <c r="E1387" s="95"/>
      <c r="F1387" s="103"/>
      <c r="G1387" s="11"/>
      <c r="J1387" s="103"/>
      <c r="K1387" s="103"/>
      <c r="L1387" s="103"/>
      <c r="M1387" s="103"/>
    </row>
    <row r="1388" spans="2:13" x14ac:dyDescent="0.25">
      <c r="B1388" s="12"/>
      <c r="C1388" s="95"/>
      <c r="D1388" s="95"/>
      <c r="E1388" s="95"/>
      <c r="F1388" s="103"/>
      <c r="G1388" s="11"/>
      <c r="J1388" s="103"/>
      <c r="K1388" s="103"/>
      <c r="L1388" s="103"/>
      <c r="M1388" s="103"/>
    </row>
    <row r="1389" spans="2:13" x14ac:dyDescent="0.25">
      <c r="B1389" s="12"/>
      <c r="C1389" s="95"/>
      <c r="D1389" s="95"/>
      <c r="E1389" s="95"/>
      <c r="F1389" s="103"/>
      <c r="G1389" s="11"/>
      <c r="J1389" s="103"/>
      <c r="K1389" s="103"/>
      <c r="L1389" s="103"/>
      <c r="M1389" s="103"/>
    </row>
    <row r="1390" spans="2:13" x14ac:dyDescent="0.25">
      <c r="B1390" s="12"/>
      <c r="C1390" s="95"/>
      <c r="D1390" s="95"/>
      <c r="E1390" s="95"/>
      <c r="F1390" s="103"/>
      <c r="G1390" s="11"/>
      <c r="J1390" s="103"/>
      <c r="K1390" s="103"/>
      <c r="L1390" s="103"/>
      <c r="M1390" s="103"/>
    </row>
    <row r="1391" spans="2:13" x14ac:dyDescent="0.25">
      <c r="B1391" s="12"/>
      <c r="C1391" s="95"/>
      <c r="D1391" s="95"/>
      <c r="E1391" s="95"/>
      <c r="F1391" s="103"/>
      <c r="G1391" s="11"/>
      <c r="J1391" s="103"/>
      <c r="K1391" s="103"/>
      <c r="L1391" s="103"/>
      <c r="M1391" s="103"/>
    </row>
    <row r="1392" spans="2:13" x14ac:dyDescent="0.25">
      <c r="B1392" s="12"/>
      <c r="C1392" s="95"/>
      <c r="D1392" s="95"/>
      <c r="E1392" s="95"/>
      <c r="F1392" s="103"/>
      <c r="G1392" s="11"/>
      <c r="J1392" s="103"/>
      <c r="K1392" s="103"/>
      <c r="L1392" s="103"/>
      <c r="M1392" s="103"/>
    </row>
    <row r="1393" spans="2:13" x14ac:dyDescent="0.25">
      <c r="B1393" s="12"/>
      <c r="C1393" s="95"/>
      <c r="D1393" s="95"/>
      <c r="E1393" s="95"/>
      <c r="F1393" s="103"/>
      <c r="G1393" s="11"/>
      <c r="J1393" s="103"/>
      <c r="K1393" s="103"/>
      <c r="L1393" s="103"/>
      <c r="M1393" s="103"/>
    </row>
    <row r="1394" spans="2:13" x14ac:dyDescent="0.25">
      <c r="B1394" s="12"/>
      <c r="C1394" s="95"/>
      <c r="D1394" s="95"/>
      <c r="E1394" s="95"/>
      <c r="F1394" s="103"/>
      <c r="G1394" s="11"/>
      <c r="J1394" s="103"/>
      <c r="K1394" s="103"/>
      <c r="L1394" s="103"/>
      <c r="M1394" s="103"/>
    </row>
    <row r="1395" spans="2:13" x14ac:dyDescent="0.25">
      <c r="B1395" s="12"/>
      <c r="C1395" s="95"/>
      <c r="D1395" s="95"/>
      <c r="E1395" s="95"/>
      <c r="F1395" s="103"/>
      <c r="G1395" s="11"/>
      <c r="J1395" s="103"/>
      <c r="K1395" s="103"/>
      <c r="L1395" s="103"/>
      <c r="M1395" s="103"/>
    </row>
    <row r="1396" spans="2:13" x14ac:dyDescent="0.25">
      <c r="B1396" s="12"/>
      <c r="C1396" s="95"/>
      <c r="D1396" s="95"/>
      <c r="E1396" s="95"/>
      <c r="F1396" s="103"/>
      <c r="G1396" s="11"/>
      <c r="J1396" s="103"/>
      <c r="K1396" s="103"/>
      <c r="L1396" s="103"/>
      <c r="M1396" s="103"/>
    </row>
    <row r="1397" spans="2:13" x14ac:dyDescent="0.25">
      <c r="B1397" s="12"/>
      <c r="C1397" s="95"/>
      <c r="D1397" s="95"/>
      <c r="E1397" s="95"/>
      <c r="F1397" s="103"/>
      <c r="G1397" s="11"/>
      <c r="J1397" s="103"/>
      <c r="K1397" s="103"/>
      <c r="L1397" s="103"/>
      <c r="M1397" s="103"/>
    </row>
    <row r="1398" spans="2:13" x14ac:dyDescent="0.25">
      <c r="B1398" s="12"/>
      <c r="C1398" s="95"/>
      <c r="D1398" s="95"/>
      <c r="E1398" s="95"/>
      <c r="F1398" s="103"/>
      <c r="G1398" s="11"/>
      <c r="J1398" s="103"/>
      <c r="K1398" s="103"/>
      <c r="L1398" s="103"/>
      <c r="M1398" s="103"/>
    </row>
    <row r="1399" spans="2:13" x14ac:dyDescent="0.25">
      <c r="B1399" s="12"/>
      <c r="C1399" s="95"/>
      <c r="D1399" s="95"/>
      <c r="E1399" s="95"/>
      <c r="F1399" s="103"/>
      <c r="G1399" s="11"/>
      <c r="J1399" s="103"/>
      <c r="K1399" s="103"/>
      <c r="L1399" s="103"/>
      <c r="M1399" s="103"/>
    </row>
    <row r="1400" spans="2:13" x14ac:dyDescent="0.25">
      <c r="B1400" s="12"/>
      <c r="C1400" s="95"/>
      <c r="D1400" s="95"/>
      <c r="E1400" s="95"/>
      <c r="F1400" s="103"/>
      <c r="G1400" s="11"/>
      <c r="J1400" s="103"/>
      <c r="K1400" s="103"/>
      <c r="L1400" s="103"/>
      <c r="M1400" s="103"/>
    </row>
    <row r="1401" spans="2:13" x14ac:dyDescent="0.25">
      <c r="B1401" s="12"/>
      <c r="C1401" s="95"/>
      <c r="D1401" s="95"/>
      <c r="E1401" s="95"/>
      <c r="F1401" s="103"/>
      <c r="G1401" s="11"/>
      <c r="J1401" s="103"/>
      <c r="K1401" s="103"/>
      <c r="L1401" s="103"/>
      <c r="M1401" s="103"/>
    </row>
    <row r="1402" spans="2:13" x14ac:dyDescent="0.25">
      <c r="B1402" s="12"/>
      <c r="C1402" s="95"/>
      <c r="D1402" s="95"/>
      <c r="E1402" s="95"/>
      <c r="F1402" s="103"/>
      <c r="G1402" s="11"/>
      <c r="J1402" s="103"/>
      <c r="K1402" s="103"/>
      <c r="L1402" s="103"/>
      <c r="M1402" s="103"/>
    </row>
    <row r="1403" spans="2:13" x14ac:dyDescent="0.25">
      <c r="B1403" s="12"/>
      <c r="C1403" s="95"/>
      <c r="D1403" s="95"/>
      <c r="E1403" s="95"/>
      <c r="F1403" s="103"/>
      <c r="G1403" s="11"/>
      <c r="J1403" s="103"/>
      <c r="K1403" s="103"/>
      <c r="L1403" s="103"/>
      <c r="M1403" s="103"/>
    </row>
    <row r="1404" spans="2:13" x14ac:dyDescent="0.25">
      <c r="B1404" s="12"/>
      <c r="C1404" s="95"/>
      <c r="D1404" s="95"/>
      <c r="E1404" s="95"/>
      <c r="F1404" s="103"/>
      <c r="G1404" s="11"/>
      <c r="J1404" s="103"/>
      <c r="K1404" s="103"/>
      <c r="L1404" s="103"/>
      <c r="M1404" s="103"/>
    </row>
    <row r="1405" spans="2:13" x14ac:dyDescent="0.25">
      <c r="B1405" s="12"/>
      <c r="C1405" s="95"/>
      <c r="D1405" s="95"/>
      <c r="E1405" s="95"/>
      <c r="F1405" s="103"/>
      <c r="G1405" s="11"/>
      <c r="J1405" s="103"/>
      <c r="K1405" s="103"/>
      <c r="L1405" s="103"/>
      <c r="M1405" s="103"/>
    </row>
    <row r="1406" spans="2:13" x14ac:dyDescent="0.25">
      <c r="B1406" s="12"/>
      <c r="C1406" s="95"/>
      <c r="D1406" s="95"/>
      <c r="E1406" s="95"/>
      <c r="F1406" s="103"/>
      <c r="G1406" s="11"/>
      <c r="J1406" s="103"/>
      <c r="K1406" s="103"/>
      <c r="L1406" s="103"/>
      <c r="M1406" s="103"/>
    </row>
    <row r="1407" spans="2:13" x14ac:dyDescent="0.25">
      <c r="B1407" s="12"/>
      <c r="C1407" s="95"/>
      <c r="D1407" s="95"/>
      <c r="E1407" s="95"/>
      <c r="F1407" s="103"/>
      <c r="G1407" s="11"/>
      <c r="J1407" s="103"/>
      <c r="K1407" s="103"/>
      <c r="L1407" s="103"/>
      <c r="M1407" s="103"/>
    </row>
    <row r="1408" spans="2:13" x14ac:dyDescent="0.25">
      <c r="B1408" s="12"/>
      <c r="C1408" s="95"/>
      <c r="D1408" s="95"/>
      <c r="E1408" s="95"/>
      <c r="F1408" s="103"/>
      <c r="G1408" s="11"/>
      <c r="J1408" s="103"/>
      <c r="K1408" s="103"/>
      <c r="L1408" s="103"/>
      <c r="M1408" s="103"/>
    </row>
    <row r="1409" spans="2:13" x14ac:dyDescent="0.25">
      <c r="B1409" s="12"/>
      <c r="C1409" s="95"/>
      <c r="D1409" s="95"/>
      <c r="E1409" s="95"/>
      <c r="F1409" s="103"/>
      <c r="G1409" s="11"/>
      <c r="J1409" s="103"/>
      <c r="K1409" s="103"/>
      <c r="L1409" s="103"/>
      <c r="M1409" s="103"/>
    </row>
    <row r="1410" spans="2:13" x14ac:dyDescent="0.25">
      <c r="B1410" s="12"/>
      <c r="C1410" s="95"/>
      <c r="D1410" s="95"/>
      <c r="E1410" s="95"/>
      <c r="F1410" s="103"/>
      <c r="G1410" s="11"/>
      <c r="J1410" s="103"/>
      <c r="K1410" s="103"/>
      <c r="L1410" s="103"/>
      <c r="M1410" s="103"/>
    </row>
    <row r="1411" spans="2:13" x14ac:dyDescent="0.25">
      <c r="B1411" s="12"/>
      <c r="C1411" s="95"/>
      <c r="D1411" s="95"/>
      <c r="E1411" s="95"/>
      <c r="F1411" s="103"/>
      <c r="G1411" s="11"/>
      <c r="J1411" s="103"/>
      <c r="K1411" s="103"/>
      <c r="L1411" s="103"/>
      <c r="M1411" s="103"/>
    </row>
    <row r="1412" spans="2:13" x14ac:dyDescent="0.25">
      <c r="B1412" s="12"/>
      <c r="C1412" s="95"/>
      <c r="D1412" s="95"/>
      <c r="E1412" s="95"/>
      <c r="F1412" s="103"/>
      <c r="G1412" s="11"/>
      <c r="J1412" s="103"/>
      <c r="K1412" s="103"/>
      <c r="L1412" s="103"/>
      <c r="M1412" s="103"/>
    </row>
    <row r="1413" spans="2:13" x14ac:dyDescent="0.25">
      <c r="B1413" s="12"/>
      <c r="C1413" s="95"/>
      <c r="D1413" s="95"/>
      <c r="E1413" s="95"/>
      <c r="F1413" s="103"/>
      <c r="G1413" s="11"/>
      <c r="J1413" s="103"/>
      <c r="K1413" s="103"/>
      <c r="L1413" s="103"/>
      <c r="M1413" s="103"/>
    </row>
    <row r="1414" spans="2:13" x14ac:dyDescent="0.25">
      <c r="B1414" s="12"/>
      <c r="C1414" s="95"/>
      <c r="D1414" s="95"/>
      <c r="E1414" s="95"/>
      <c r="F1414" s="103"/>
      <c r="G1414" s="11"/>
      <c r="J1414" s="103"/>
      <c r="K1414" s="103"/>
      <c r="L1414" s="103"/>
      <c r="M1414" s="103"/>
    </row>
    <row r="1415" spans="2:13" x14ac:dyDescent="0.25">
      <c r="B1415" s="12"/>
      <c r="C1415" s="95"/>
      <c r="D1415" s="95"/>
      <c r="E1415" s="95"/>
      <c r="F1415" s="103"/>
      <c r="G1415" s="11"/>
      <c r="J1415" s="103"/>
      <c r="K1415" s="103"/>
      <c r="L1415" s="103"/>
      <c r="M1415" s="103"/>
    </row>
    <row r="1416" spans="2:13" x14ac:dyDescent="0.25">
      <c r="B1416" s="12"/>
      <c r="C1416" s="95"/>
      <c r="D1416" s="95"/>
      <c r="E1416" s="95"/>
      <c r="F1416" s="103"/>
      <c r="G1416" s="11"/>
      <c r="J1416" s="103"/>
      <c r="K1416" s="103"/>
      <c r="L1416" s="103"/>
      <c r="M1416" s="103"/>
    </row>
    <row r="1417" spans="2:13" x14ac:dyDescent="0.25">
      <c r="B1417" s="12"/>
      <c r="C1417" s="95"/>
      <c r="D1417" s="95"/>
      <c r="E1417" s="95"/>
      <c r="F1417" s="103"/>
      <c r="G1417" s="11"/>
      <c r="J1417" s="103"/>
      <c r="K1417" s="103"/>
      <c r="L1417" s="103"/>
      <c r="M1417" s="103"/>
    </row>
    <row r="1418" spans="2:13" x14ac:dyDescent="0.25">
      <c r="B1418" s="12"/>
      <c r="C1418" s="95"/>
      <c r="D1418" s="95"/>
      <c r="E1418" s="95"/>
      <c r="F1418" s="103"/>
      <c r="G1418" s="11"/>
      <c r="J1418" s="103"/>
      <c r="K1418" s="103"/>
      <c r="L1418" s="103"/>
      <c r="M1418" s="103"/>
    </row>
    <row r="1419" spans="2:13" x14ac:dyDescent="0.25">
      <c r="B1419" s="12"/>
      <c r="C1419" s="95"/>
      <c r="D1419" s="95"/>
      <c r="E1419" s="95"/>
      <c r="F1419" s="103"/>
      <c r="G1419" s="11"/>
      <c r="J1419" s="103"/>
      <c r="K1419" s="103"/>
      <c r="L1419" s="103"/>
      <c r="M1419" s="103"/>
    </row>
    <row r="1420" spans="2:13" x14ac:dyDescent="0.25">
      <c r="B1420" s="12"/>
      <c r="C1420" s="95"/>
      <c r="D1420" s="95"/>
      <c r="E1420" s="95"/>
      <c r="F1420" s="103"/>
      <c r="G1420" s="11"/>
      <c r="J1420" s="103"/>
      <c r="K1420" s="103"/>
      <c r="L1420" s="103"/>
      <c r="M1420" s="103"/>
    </row>
    <row r="1421" spans="2:13" x14ac:dyDescent="0.25">
      <c r="B1421" s="12"/>
      <c r="C1421" s="95"/>
      <c r="D1421" s="95"/>
      <c r="E1421" s="95"/>
      <c r="F1421" s="103"/>
      <c r="G1421" s="11"/>
      <c r="J1421" s="103"/>
      <c r="K1421" s="103"/>
      <c r="L1421" s="103"/>
      <c r="M1421" s="103"/>
    </row>
    <row r="1422" spans="2:13" x14ac:dyDescent="0.25">
      <c r="B1422" s="12"/>
      <c r="C1422" s="95"/>
      <c r="D1422" s="95"/>
      <c r="E1422" s="95"/>
      <c r="F1422" s="103"/>
      <c r="G1422" s="11"/>
      <c r="J1422" s="103"/>
      <c r="K1422" s="103"/>
      <c r="L1422" s="103"/>
      <c r="M1422" s="103"/>
    </row>
    <row r="1423" spans="2:13" x14ac:dyDescent="0.25">
      <c r="B1423" s="12"/>
      <c r="C1423" s="95"/>
      <c r="D1423" s="95"/>
      <c r="E1423" s="95"/>
      <c r="F1423" s="103"/>
      <c r="G1423" s="11"/>
      <c r="J1423" s="103"/>
      <c r="K1423" s="103"/>
      <c r="L1423" s="103"/>
      <c r="M1423" s="103"/>
    </row>
    <row r="1424" spans="2:13" x14ac:dyDescent="0.25">
      <c r="B1424" s="12"/>
      <c r="C1424" s="95"/>
      <c r="D1424" s="95"/>
      <c r="E1424" s="95"/>
      <c r="F1424" s="103"/>
      <c r="G1424" s="11"/>
      <c r="J1424" s="103"/>
      <c r="K1424" s="103"/>
      <c r="L1424" s="103"/>
      <c r="M1424" s="103"/>
    </row>
    <row r="1425" spans="2:13" x14ac:dyDescent="0.25">
      <c r="B1425" s="12"/>
      <c r="C1425" s="95"/>
      <c r="D1425" s="95"/>
      <c r="E1425" s="95"/>
      <c r="F1425" s="103"/>
      <c r="G1425" s="11"/>
      <c r="J1425" s="103"/>
      <c r="K1425" s="103"/>
      <c r="L1425" s="103"/>
      <c r="M1425" s="103"/>
    </row>
    <row r="1426" spans="2:13" x14ac:dyDescent="0.25">
      <c r="B1426" s="12"/>
      <c r="C1426" s="95"/>
      <c r="D1426" s="95"/>
      <c r="E1426" s="95"/>
      <c r="F1426" s="103"/>
      <c r="G1426" s="11"/>
      <c r="J1426" s="103"/>
      <c r="K1426" s="103"/>
      <c r="L1426" s="103"/>
      <c r="M1426" s="103"/>
    </row>
    <row r="1427" spans="2:13" x14ac:dyDescent="0.25">
      <c r="B1427" s="12"/>
      <c r="C1427" s="95"/>
      <c r="D1427" s="95"/>
      <c r="E1427" s="95"/>
      <c r="F1427" s="103"/>
      <c r="G1427" s="11"/>
      <c r="J1427" s="103"/>
      <c r="K1427" s="103"/>
      <c r="L1427" s="103"/>
      <c r="M1427" s="103"/>
    </row>
    <row r="1428" spans="2:13" x14ac:dyDescent="0.25">
      <c r="B1428" s="12"/>
      <c r="C1428" s="95"/>
      <c r="D1428" s="95"/>
      <c r="E1428" s="95"/>
      <c r="F1428" s="103"/>
      <c r="G1428" s="11"/>
      <c r="J1428" s="103"/>
      <c r="K1428" s="103"/>
      <c r="L1428" s="103"/>
      <c r="M1428" s="103"/>
    </row>
    <row r="1429" spans="2:13" x14ac:dyDescent="0.25">
      <c r="B1429" s="12"/>
      <c r="C1429" s="95"/>
      <c r="D1429" s="95"/>
      <c r="E1429" s="95"/>
      <c r="F1429" s="103"/>
      <c r="G1429" s="11"/>
      <c r="J1429" s="103"/>
      <c r="K1429" s="103"/>
      <c r="L1429" s="103"/>
      <c r="M1429" s="103"/>
    </row>
    <row r="1430" spans="2:13" x14ac:dyDescent="0.25">
      <c r="B1430" s="12"/>
      <c r="C1430" s="95"/>
      <c r="D1430" s="95"/>
      <c r="E1430" s="95"/>
      <c r="F1430" s="103"/>
      <c r="G1430" s="11"/>
      <c r="J1430" s="103"/>
      <c r="K1430" s="103"/>
      <c r="L1430" s="103"/>
      <c r="M1430" s="103"/>
    </row>
    <row r="1431" spans="2:13" x14ac:dyDescent="0.25">
      <c r="B1431" s="12"/>
      <c r="C1431" s="95"/>
      <c r="D1431" s="95"/>
      <c r="E1431" s="95"/>
      <c r="F1431" s="103"/>
      <c r="G1431" s="11"/>
      <c r="J1431" s="103"/>
      <c r="K1431" s="103"/>
      <c r="L1431" s="103"/>
      <c r="M1431" s="103"/>
    </row>
    <row r="1432" spans="2:13" x14ac:dyDescent="0.25">
      <c r="B1432" s="12"/>
      <c r="C1432" s="95"/>
      <c r="D1432" s="95"/>
      <c r="E1432" s="95"/>
      <c r="F1432" s="103"/>
      <c r="G1432" s="11"/>
      <c r="J1432" s="103"/>
      <c r="K1432" s="103"/>
      <c r="L1432" s="103"/>
      <c r="M1432" s="103"/>
    </row>
    <row r="1433" spans="2:13" x14ac:dyDescent="0.25">
      <c r="B1433" s="12"/>
      <c r="C1433" s="95"/>
      <c r="D1433" s="95"/>
      <c r="E1433" s="95"/>
      <c r="F1433" s="103"/>
      <c r="G1433" s="11"/>
      <c r="J1433" s="103"/>
      <c r="K1433" s="103"/>
      <c r="L1433" s="103"/>
      <c r="M1433" s="103"/>
    </row>
    <row r="1434" spans="2:13" x14ac:dyDescent="0.25">
      <c r="B1434" s="12"/>
      <c r="C1434" s="95"/>
      <c r="D1434" s="95"/>
      <c r="E1434" s="95"/>
      <c r="F1434" s="103"/>
      <c r="G1434" s="11"/>
      <c r="J1434" s="103"/>
      <c r="K1434" s="103"/>
      <c r="L1434" s="103"/>
      <c r="M1434" s="103"/>
    </row>
    <row r="1435" spans="2:13" x14ac:dyDescent="0.25">
      <c r="B1435" s="12"/>
      <c r="C1435" s="95"/>
      <c r="D1435" s="95"/>
      <c r="E1435" s="95"/>
      <c r="F1435" s="103"/>
      <c r="G1435" s="11"/>
      <c r="J1435" s="103"/>
      <c r="K1435" s="103"/>
      <c r="L1435" s="103"/>
      <c r="M1435" s="103"/>
    </row>
    <row r="1436" spans="2:13" x14ac:dyDescent="0.25">
      <c r="B1436" s="12"/>
      <c r="C1436" s="95"/>
      <c r="D1436" s="95"/>
      <c r="E1436" s="95"/>
      <c r="F1436" s="103"/>
      <c r="G1436" s="11"/>
      <c r="J1436" s="103"/>
      <c r="K1436" s="103"/>
      <c r="L1436" s="103"/>
      <c r="M1436" s="103"/>
    </row>
    <row r="1437" spans="2:13" x14ac:dyDescent="0.25">
      <c r="B1437" s="12"/>
      <c r="C1437" s="95"/>
      <c r="D1437" s="95"/>
      <c r="E1437" s="95"/>
      <c r="F1437" s="103"/>
      <c r="G1437" s="11"/>
      <c r="J1437" s="103"/>
      <c r="K1437" s="103"/>
      <c r="L1437" s="103"/>
      <c r="M1437" s="103"/>
    </row>
    <row r="1438" spans="2:13" x14ac:dyDescent="0.25">
      <c r="B1438" s="12"/>
      <c r="C1438" s="95"/>
      <c r="D1438" s="95"/>
      <c r="E1438" s="95"/>
      <c r="F1438" s="103"/>
      <c r="G1438" s="11"/>
      <c r="J1438" s="103"/>
      <c r="K1438" s="103"/>
      <c r="L1438" s="103"/>
      <c r="M1438" s="103"/>
    </row>
    <row r="1439" spans="2:13" x14ac:dyDescent="0.25">
      <c r="B1439" s="12"/>
      <c r="C1439" s="95"/>
      <c r="D1439" s="95"/>
      <c r="E1439" s="95"/>
      <c r="F1439" s="103"/>
      <c r="G1439" s="11"/>
      <c r="J1439" s="103"/>
      <c r="K1439" s="103"/>
      <c r="L1439" s="103"/>
      <c r="M1439" s="103"/>
    </row>
    <row r="1440" spans="2:13" x14ac:dyDescent="0.25">
      <c r="B1440" s="12"/>
      <c r="C1440" s="95"/>
      <c r="D1440" s="95"/>
      <c r="E1440" s="95"/>
      <c r="F1440" s="103"/>
      <c r="G1440" s="11"/>
      <c r="J1440" s="103"/>
      <c r="K1440" s="103"/>
      <c r="L1440" s="103"/>
      <c r="M1440" s="103"/>
    </row>
    <row r="1441" spans="2:13" x14ac:dyDescent="0.25">
      <c r="B1441" s="12"/>
      <c r="C1441" s="95"/>
      <c r="D1441" s="95"/>
      <c r="E1441" s="95"/>
      <c r="F1441" s="103"/>
      <c r="G1441" s="11"/>
      <c r="J1441" s="103"/>
      <c r="K1441" s="103"/>
      <c r="L1441" s="103"/>
      <c r="M1441" s="103"/>
    </row>
    <row r="1442" spans="2:13" x14ac:dyDescent="0.25">
      <c r="B1442" s="12"/>
      <c r="C1442" s="95"/>
      <c r="D1442" s="95"/>
      <c r="E1442" s="95"/>
      <c r="F1442" s="103"/>
      <c r="G1442" s="11"/>
      <c r="J1442" s="103"/>
      <c r="K1442" s="103"/>
      <c r="L1442" s="103"/>
      <c r="M1442" s="103"/>
    </row>
    <row r="1443" spans="2:13" x14ac:dyDescent="0.25">
      <c r="B1443" s="12"/>
      <c r="C1443" s="95"/>
      <c r="D1443" s="95"/>
      <c r="E1443" s="95"/>
      <c r="F1443" s="103"/>
      <c r="G1443" s="11"/>
      <c r="J1443" s="103"/>
      <c r="K1443" s="103"/>
      <c r="L1443" s="103"/>
      <c r="M1443" s="103"/>
    </row>
    <row r="1444" spans="2:13" x14ac:dyDescent="0.25">
      <c r="B1444" s="12"/>
      <c r="C1444" s="95"/>
      <c r="D1444" s="95"/>
      <c r="E1444" s="95"/>
      <c r="F1444" s="103"/>
      <c r="G1444" s="11"/>
      <c r="J1444" s="103"/>
      <c r="K1444" s="103"/>
      <c r="L1444" s="103"/>
      <c r="M1444" s="103"/>
    </row>
    <row r="1445" spans="2:13" x14ac:dyDescent="0.25">
      <c r="B1445" s="12"/>
      <c r="C1445" s="95"/>
      <c r="D1445" s="95"/>
      <c r="E1445" s="95"/>
      <c r="F1445" s="103"/>
      <c r="G1445" s="11"/>
      <c r="J1445" s="103"/>
      <c r="K1445" s="103"/>
      <c r="L1445" s="103"/>
      <c r="M1445" s="103"/>
    </row>
    <row r="1446" spans="2:13" x14ac:dyDescent="0.25">
      <c r="B1446" s="12"/>
      <c r="C1446" s="95"/>
      <c r="D1446" s="95"/>
      <c r="E1446" s="95"/>
      <c r="F1446" s="103"/>
      <c r="G1446" s="11"/>
      <c r="J1446" s="103"/>
      <c r="K1446" s="103"/>
      <c r="L1446" s="103"/>
      <c r="M1446" s="103"/>
    </row>
    <row r="1447" spans="2:13" x14ac:dyDescent="0.25">
      <c r="B1447" s="12"/>
      <c r="C1447" s="95"/>
      <c r="D1447" s="95"/>
      <c r="E1447" s="95"/>
      <c r="F1447" s="103"/>
      <c r="G1447" s="11"/>
      <c r="J1447" s="103"/>
      <c r="K1447" s="103"/>
      <c r="L1447" s="103"/>
      <c r="M1447" s="103"/>
    </row>
    <row r="1448" spans="2:13" x14ac:dyDescent="0.25">
      <c r="B1448" s="12"/>
      <c r="C1448" s="95"/>
      <c r="D1448" s="95"/>
      <c r="E1448" s="95"/>
      <c r="F1448" s="103"/>
      <c r="G1448" s="11"/>
      <c r="J1448" s="103"/>
      <c r="K1448" s="103"/>
      <c r="L1448" s="103"/>
      <c r="M1448" s="103"/>
    </row>
    <row r="1449" spans="2:13" x14ac:dyDescent="0.25">
      <c r="B1449" s="12"/>
      <c r="C1449" s="95"/>
      <c r="D1449" s="95"/>
      <c r="E1449" s="95"/>
      <c r="F1449" s="103"/>
      <c r="G1449" s="11"/>
      <c r="J1449" s="103"/>
      <c r="K1449" s="103"/>
      <c r="L1449" s="103"/>
      <c r="M1449" s="103"/>
    </row>
    <row r="1450" spans="2:13" x14ac:dyDescent="0.25">
      <c r="B1450" s="12"/>
      <c r="C1450" s="95"/>
      <c r="D1450" s="95"/>
      <c r="E1450" s="95"/>
      <c r="F1450" s="103"/>
      <c r="G1450" s="11"/>
      <c r="J1450" s="103"/>
      <c r="K1450" s="103"/>
      <c r="L1450" s="103"/>
      <c r="M1450" s="103"/>
    </row>
    <row r="1451" spans="2:13" x14ac:dyDescent="0.25">
      <c r="B1451" s="12"/>
      <c r="C1451" s="95"/>
      <c r="D1451" s="95"/>
      <c r="E1451" s="95"/>
      <c r="F1451" s="103"/>
      <c r="G1451" s="11"/>
      <c r="J1451" s="103"/>
      <c r="K1451" s="103"/>
      <c r="L1451" s="103"/>
      <c r="M1451" s="103"/>
    </row>
    <row r="1452" spans="2:13" x14ac:dyDescent="0.25">
      <c r="B1452" s="12"/>
      <c r="C1452" s="95"/>
      <c r="D1452" s="95"/>
      <c r="E1452" s="95"/>
      <c r="F1452" s="103"/>
      <c r="G1452" s="11"/>
      <c r="J1452" s="103"/>
      <c r="K1452" s="103"/>
      <c r="L1452" s="103"/>
      <c r="M1452" s="103"/>
    </row>
    <row r="1453" spans="2:13" x14ac:dyDescent="0.25">
      <c r="B1453" s="12"/>
      <c r="C1453" s="95"/>
      <c r="D1453" s="95"/>
      <c r="E1453" s="95"/>
      <c r="F1453" s="103"/>
      <c r="G1453" s="11"/>
      <c r="J1453" s="103"/>
      <c r="K1453" s="103"/>
      <c r="L1453" s="103"/>
      <c r="M1453" s="103"/>
    </row>
    <row r="1454" spans="2:13" x14ac:dyDescent="0.25">
      <c r="B1454" s="12"/>
      <c r="C1454" s="95"/>
      <c r="D1454" s="95"/>
      <c r="E1454" s="95"/>
      <c r="F1454" s="103"/>
      <c r="G1454" s="11"/>
      <c r="J1454" s="103"/>
      <c r="K1454" s="103"/>
      <c r="L1454" s="103"/>
      <c r="M1454" s="103"/>
    </row>
    <row r="1455" spans="2:13" x14ac:dyDescent="0.25">
      <c r="B1455" s="12"/>
      <c r="C1455" s="95"/>
      <c r="D1455" s="95"/>
      <c r="E1455" s="95"/>
      <c r="F1455" s="103"/>
      <c r="G1455" s="11"/>
      <c r="J1455" s="103"/>
      <c r="K1455" s="103"/>
      <c r="L1455" s="103"/>
      <c r="M1455" s="103"/>
    </row>
    <row r="1456" spans="2:13" x14ac:dyDescent="0.25">
      <c r="B1456" s="12"/>
      <c r="C1456" s="95"/>
      <c r="D1456" s="95"/>
      <c r="E1456" s="95"/>
      <c r="F1456" s="103"/>
      <c r="G1456" s="11"/>
      <c r="J1456" s="103"/>
      <c r="K1456" s="103"/>
      <c r="L1456" s="103"/>
      <c r="M1456" s="103"/>
    </row>
    <row r="1457" spans="2:13" x14ac:dyDescent="0.25">
      <c r="B1457" s="12"/>
      <c r="C1457" s="95"/>
      <c r="D1457" s="95"/>
      <c r="E1457" s="95"/>
      <c r="F1457" s="103"/>
      <c r="G1457" s="11"/>
      <c r="J1457" s="103"/>
      <c r="K1457" s="103"/>
      <c r="L1457" s="103"/>
      <c r="M1457" s="103"/>
    </row>
    <row r="1458" spans="2:13" x14ac:dyDescent="0.25">
      <c r="B1458" s="12"/>
      <c r="C1458" s="95"/>
      <c r="D1458" s="95"/>
      <c r="E1458" s="95"/>
      <c r="F1458" s="103"/>
      <c r="G1458" s="11"/>
      <c r="J1458" s="103"/>
      <c r="K1458" s="103"/>
      <c r="L1458" s="103"/>
      <c r="M1458" s="103"/>
    </row>
    <row r="1459" spans="2:13" x14ac:dyDescent="0.25">
      <c r="B1459" s="12"/>
      <c r="C1459" s="95"/>
      <c r="D1459" s="95"/>
      <c r="E1459" s="95"/>
      <c r="F1459" s="103"/>
      <c r="G1459" s="11"/>
      <c r="J1459" s="103"/>
      <c r="K1459" s="103"/>
      <c r="L1459" s="103"/>
      <c r="M1459" s="103"/>
    </row>
    <row r="1460" spans="2:13" x14ac:dyDescent="0.25">
      <c r="B1460" s="12"/>
      <c r="C1460" s="95"/>
      <c r="D1460" s="95"/>
      <c r="E1460" s="95"/>
      <c r="F1460" s="103"/>
      <c r="G1460" s="11"/>
      <c r="J1460" s="103"/>
      <c r="K1460" s="103"/>
      <c r="L1460" s="103"/>
      <c r="M1460" s="103"/>
    </row>
    <row r="1461" spans="2:13" x14ac:dyDescent="0.25">
      <c r="B1461" s="12"/>
      <c r="C1461" s="95"/>
      <c r="D1461" s="95"/>
      <c r="E1461" s="95"/>
      <c r="F1461" s="103"/>
      <c r="G1461" s="11"/>
      <c r="J1461" s="103"/>
      <c r="K1461" s="103"/>
      <c r="L1461" s="103"/>
      <c r="M1461" s="103"/>
    </row>
    <row r="1462" spans="2:13" x14ac:dyDescent="0.25">
      <c r="B1462" s="12"/>
      <c r="C1462" s="95"/>
      <c r="D1462" s="95"/>
      <c r="E1462" s="95"/>
      <c r="F1462" s="103"/>
      <c r="G1462" s="11"/>
      <c r="J1462" s="103"/>
      <c r="K1462" s="103"/>
      <c r="L1462" s="103"/>
      <c r="M1462" s="103"/>
    </row>
    <row r="1463" spans="2:13" x14ac:dyDescent="0.25">
      <c r="B1463" s="12"/>
      <c r="C1463" s="95"/>
      <c r="D1463" s="95"/>
      <c r="E1463" s="95"/>
      <c r="F1463" s="103"/>
      <c r="G1463" s="11"/>
      <c r="J1463" s="103"/>
      <c r="K1463" s="103"/>
      <c r="L1463" s="103"/>
      <c r="M1463" s="103"/>
    </row>
    <row r="1464" spans="2:13" x14ac:dyDescent="0.25">
      <c r="B1464" s="12"/>
      <c r="C1464" s="95"/>
      <c r="D1464" s="95"/>
      <c r="E1464" s="95"/>
      <c r="F1464" s="103"/>
      <c r="G1464" s="11"/>
      <c r="J1464" s="103"/>
      <c r="K1464" s="103"/>
      <c r="L1464" s="103"/>
      <c r="M1464" s="103"/>
    </row>
    <row r="1465" spans="2:13" x14ac:dyDescent="0.25">
      <c r="B1465" s="12"/>
      <c r="C1465" s="95"/>
      <c r="D1465" s="95"/>
      <c r="E1465" s="95"/>
      <c r="F1465" s="103"/>
      <c r="G1465" s="11"/>
      <c r="J1465" s="103"/>
      <c r="K1465" s="103"/>
      <c r="L1465" s="103"/>
      <c r="M1465" s="103"/>
    </row>
    <row r="1466" spans="2:13" x14ac:dyDescent="0.25">
      <c r="B1466" s="12"/>
      <c r="C1466" s="95"/>
      <c r="D1466" s="95"/>
      <c r="E1466" s="95"/>
      <c r="F1466" s="103"/>
      <c r="G1466" s="11"/>
      <c r="J1466" s="103"/>
      <c r="K1466" s="103"/>
      <c r="L1466" s="103"/>
      <c r="M1466" s="103"/>
    </row>
    <row r="1467" spans="2:13" x14ac:dyDescent="0.25">
      <c r="B1467" s="12"/>
      <c r="C1467" s="95"/>
      <c r="D1467" s="95"/>
      <c r="E1467" s="95"/>
      <c r="F1467" s="103"/>
      <c r="G1467" s="11"/>
      <c r="J1467" s="103"/>
      <c r="K1467" s="103"/>
      <c r="L1467" s="103"/>
      <c r="M1467" s="103"/>
    </row>
    <row r="1468" spans="2:13" x14ac:dyDescent="0.25">
      <c r="B1468" s="12"/>
      <c r="C1468" s="95"/>
      <c r="D1468" s="95"/>
      <c r="E1468" s="95"/>
      <c r="F1468" s="103"/>
      <c r="G1468" s="11"/>
      <c r="J1468" s="103"/>
      <c r="K1468" s="103"/>
      <c r="L1468" s="103"/>
      <c r="M1468" s="103"/>
    </row>
    <row r="1469" spans="2:13" x14ac:dyDescent="0.25">
      <c r="B1469" s="12"/>
      <c r="C1469" s="95"/>
      <c r="D1469" s="95"/>
      <c r="E1469" s="95"/>
      <c r="F1469" s="103"/>
      <c r="G1469" s="11"/>
      <c r="J1469" s="103"/>
      <c r="K1469" s="103"/>
      <c r="L1469" s="103"/>
      <c r="M1469" s="103"/>
    </row>
    <row r="1470" spans="2:13" x14ac:dyDescent="0.25">
      <c r="B1470" s="12"/>
      <c r="C1470" s="95"/>
      <c r="D1470" s="95"/>
      <c r="E1470" s="95"/>
      <c r="F1470" s="103"/>
      <c r="G1470" s="11"/>
      <c r="J1470" s="103"/>
      <c r="K1470" s="103"/>
      <c r="L1470" s="103"/>
      <c r="M1470" s="103"/>
    </row>
    <row r="1471" spans="2:13" x14ac:dyDescent="0.25">
      <c r="B1471" s="12"/>
      <c r="C1471" s="95"/>
      <c r="D1471" s="95"/>
      <c r="E1471" s="95"/>
      <c r="F1471" s="103"/>
      <c r="G1471" s="11"/>
      <c r="J1471" s="103"/>
      <c r="K1471" s="103"/>
      <c r="L1471" s="103"/>
      <c r="M1471" s="103"/>
    </row>
    <row r="1472" spans="2:13" x14ac:dyDescent="0.25">
      <c r="B1472" s="12"/>
      <c r="C1472" s="95"/>
      <c r="D1472" s="95"/>
      <c r="E1472" s="95"/>
      <c r="F1472" s="103"/>
      <c r="G1472" s="11"/>
      <c r="J1472" s="103"/>
      <c r="K1472" s="103"/>
      <c r="L1472" s="103"/>
      <c r="M1472" s="103"/>
    </row>
    <row r="1473" spans="2:13" x14ac:dyDescent="0.25">
      <c r="B1473" s="12"/>
      <c r="C1473" s="95"/>
      <c r="D1473" s="95"/>
      <c r="E1473" s="95"/>
      <c r="F1473" s="103"/>
      <c r="G1473" s="11"/>
      <c r="J1473" s="103"/>
      <c r="K1473" s="103"/>
      <c r="L1473" s="103"/>
      <c r="M1473" s="103"/>
    </row>
    <row r="1474" spans="2:13" x14ac:dyDescent="0.25">
      <c r="B1474" s="12"/>
      <c r="C1474" s="95"/>
      <c r="D1474" s="95"/>
      <c r="E1474" s="95"/>
      <c r="F1474" s="103"/>
      <c r="G1474" s="11"/>
      <c r="J1474" s="103"/>
      <c r="K1474" s="103"/>
      <c r="L1474" s="103"/>
      <c r="M1474" s="103"/>
    </row>
    <row r="1475" spans="2:13" x14ac:dyDescent="0.25">
      <c r="B1475" s="12"/>
      <c r="C1475" s="95"/>
      <c r="D1475" s="95"/>
      <c r="E1475" s="95"/>
      <c r="F1475" s="103"/>
      <c r="G1475" s="11"/>
      <c r="J1475" s="103"/>
      <c r="K1475" s="103"/>
      <c r="L1475" s="103"/>
      <c r="M1475" s="103"/>
    </row>
    <row r="1476" spans="2:13" x14ac:dyDescent="0.25">
      <c r="B1476" s="12"/>
      <c r="C1476" s="95"/>
      <c r="D1476" s="95"/>
      <c r="E1476" s="95"/>
      <c r="F1476" s="103"/>
      <c r="G1476" s="11"/>
      <c r="J1476" s="103"/>
      <c r="K1476" s="103"/>
      <c r="L1476" s="103"/>
      <c r="M1476" s="103"/>
    </row>
    <row r="1477" spans="2:13" x14ac:dyDescent="0.25">
      <c r="B1477" s="12"/>
      <c r="C1477" s="95"/>
      <c r="D1477" s="95"/>
      <c r="E1477" s="95"/>
      <c r="F1477" s="103"/>
      <c r="G1477" s="11"/>
      <c r="J1477" s="103"/>
      <c r="K1477" s="103"/>
      <c r="L1477" s="103"/>
      <c r="M1477" s="103"/>
    </row>
    <row r="1478" spans="2:13" x14ac:dyDescent="0.25">
      <c r="B1478" s="12"/>
      <c r="C1478" s="95"/>
      <c r="D1478" s="95"/>
      <c r="E1478" s="95"/>
      <c r="F1478" s="103"/>
      <c r="G1478" s="11"/>
      <c r="J1478" s="103"/>
      <c r="K1478" s="103"/>
      <c r="L1478" s="103"/>
      <c r="M1478" s="103"/>
    </row>
    <row r="1479" spans="2:13" x14ac:dyDescent="0.25">
      <c r="B1479" s="12"/>
      <c r="C1479" s="95"/>
      <c r="D1479" s="95"/>
      <c r="E1479" s="95"/>
      <c r="F1479" s="103"/>
      <c r="G1479" s="11"/>
      <c r="J1479" s="103"/>
      <c r="K1479" s="103"/>
      <c r="L1479" s="103"/>
      <c r="M1479" s="103"/>
    </row>
    <row r="1480" spans="2:13" x14ac:dyDescent="0.25">
      <c r="B1480" s="12"/>
      <c r="C1480" s="95"/>
      <c r="D1480" s="95"/>
      <c r="E1480" s="95"/>
      <c r="F1480" s="103"/>
      <c r="G1480" s="11"/>
      <c r="J1480" s="103"/>
      <c r="K1480" s="103"/>
      <c r="L1480" s="103"/>
      <c r="M1480" s="103"/>
    </row>
    <row r="1481" spans="2:13" x14ac:dyDescent="0.25">
      <c r="B1481" s="12"/>
      <c r="C1481" s="95"/>
      <c r="D1481" s="95"/>
      <c r="E1481" s="95"/>
      <c r="F1481" s="103"/>
      <c r="G1481" s="11"/>
      <c r="J1481" s="103"/>
      <c r="K1481" s="103"/>
      <c r="L1481" s="103"/>
      <c r="M1481" s="103"/>
    </row>
    <row r="1482" spans="2:13" x14ac:dyDescent="0.25">
      <c r="B1482" s="12"/>
      <c r="C1482" s="95"/>
      <c r="D1482" s="95"/>
      <c r="E1482" s="95"/>
      <c r="F1482" s="103"/>
      <c r="G1482" s="11"/>
      <c r="J1482" s="103"/>
      <c r="K1482" s="103"/>
      <c r="L1482" s="103"/>
      <c r="M1482" s="103"/>
    </row>
    <row r="1483" spans="2:13" x14ac:dyDescent="0.25">
      <c r="B1483" s="12"/>
      <c r="C1483" s="95"/>
      <c r="D1483" s="95"/>
      <c r="E1483" s="95"/>
      <c r="F1483" s="103"/>
      <c r="G1483" s="11"/>
      <c r="J1483" s="103"/>
      <c r="K1483" s="103"/>
      <c r="L1483" s="103"/>
      <c r="M1483" s="103"/>
    </row>
    <row r="1484" spans="2:13" x14ac:dyDescent="0.25">
      <c r="B1484" s="12"/>
      <c r="C1484" s="95"/>
      <c r="D1484" s="95"/>
      <c r="E1484" s="95"/>
      <c r="F1484" s="103"/>
      <c r="G1484" s="11"/>
      <c r="J1484" s="103"/>
      <c r="K1484" s="103"/>
      <c r="L1484" s="103"/>
      <c r="M1484" s="103"/>
    </row>
    <row r="1485" spans="2:13" x14ac:dyDescent="0.25">
      <c r="B1485" s="12"/>
      <c r="C1485" s="95"/>
      <c r="D1485" s="95"/>
      <c r="E1485" s="95"/>
      <c r="F1485" s="103"/>
      <c r="G1485" s="11"/>
      <c r="J1485" s="103"/>
      <c r="K1485" s="103"/>
      <c r="L1485" s="103"/>
      <c r="M1485" s="103"/>
    </row>
    <row r="1486" spans="2:13" x14ac:dyDescent="0.25">
      <c r="B1486" s="12"/>
      <c r="C1486" s="95"/>
      <c r="D1486" s="95"/>
      <c r="E1486" s="95"/>
      <c r="F1486" s="103"/>
      <c r="G1486" s="11"/>
      <c r="J1486" s="103"/>
      <c r="K1486" s="103"/>
      <c r="L1486" s="103"/>
      <c r="M1486" s="103"/>
    </row>
    <row r="1487" spans="2:13" x14ac:dyDescent="0.25">
      <c r="B1487" s="12"/>
      <c r="C1487" s="95"/>
      <c r="D1487" s="95"/>
      <c r="E1487" s="95"/>
      <c r="F1487" s="103"/>
      <c r="G1487" s="11"/>
      <c r="J1487" s="103"/>
      <c r="K1487" s="103"/>
      <c r="L1487" s="103"/>
      <c r="M1487" s="103"/>
    </row>
    <row r="1488" spans="2:13" x14ac:dyDescent="0.25">
      <c r="B1488" s="12"/>
      <c r="C1488" s="95"/>
      <c r="D1488" s="95"/>
      <c r="E1488" s="95"/>
      <c r="F1488" s="103"/>
      <c r="G1488" s="11"/>
      <c r="J1488" s="103"/>
      <c r="K1488" s="103"/>
      <c r="L1488" s="103"/>
      <c r="M1488" s="103"/>
    </row>
    <row r="1489" spans="2:13" x14ac:dyDescent="0.25">
      <c r="B1489" s="12"/>
      <c r="C1489" s="95"/>
      <c r="D1489" s="95"/>
      <c r="E1489" s="95"/>
      <c r="F1489" s="103"/>
      <c r="G1489" s="11"/>
      <c r="J1489" s="103"/>
      <c r="K1489" s="103"/>
      <c r="L1489" s="103"/>
      <c r="M1489" s="103"/>
    </row>
    <row r="1490" spans="2:13" x14ac:dyDescent="0.25">
      <c r="B1490" s="12"/>
      <c r="C1490" s="95"/>
      <c r="D1490" s="95"/>
      <c r="E1490" s="95"/>
      <c r="F1490" s="103"/>
      <c r="G1490" s="11"/>
      <c r="J1490" s="103"/>
      <c r="K1490" s="103"/>
      <c r="L1490" s="103"/>
      <c r="M1490" s="103"/>
    </row>
    <row r="1491" spans="2:13" x14ac:dyDescent="0.25">
      <c r="B1491" s="12"/>
      <c r="C1491" s="95"/>
      <c r="D1491" s="95"/>
      <c r="E1491" s="95"/>
      <c r="F1491" s="103"/>
      <c r="G1491" s="11"/>
      <c r="J1491" s="103"/>
      <c r="K1491" s="103"/>
      <c r="L1491" s="103"/>
      <c r="M1491" s="103"/>
    </row>
    <row r="1492" spans="2:13" x14ac:dyDescent="0.25">
      <c r="B1492" s="12"/>
      <c r="C1492" s="95"/>
      <c r="D1492" s="95"/>
      <c r="E1492" s="95"/>
      <c r="F1492" s="103"/>
      <c r="G1492" s="11"/>
      <c r="J1492" s="103"/>
      <c r="K1492" s="103"/>
      <c r="L1492" s="103"/>
      <c r="M1492" s="103"/>
    </row>
    <row r="1493" spans="2:13" x14ac:dyDescent="0.25">
      <c r="B1493" s="12"/>
      <c r="C1493" s="95"/>
      <c r="D1493" s="95"/>
      <c r="E1493" s="95"/>
      <c r="F1493" s="103"/>
      <c r="G1493" s="11"/>
      <c r="J1493" s="103"/>
      <c r="K1493" s="103"/>
      <c r="L1493" s="103"/>
      <c r="M1493" s="103"/>
    </row>
    <row r="1494" spans="2:13" x14ac:dyDescent="0.25">
      <c r="B1494" s="12"/>
      <c r="C1494" s="95"/>
      <c r="D1494" s="95"/>
      <c r="E1494" s="95"/>
      <c r="F1494" s="103"/>
      <c r="G1494" s="11"/>
      <c r="J1494" s="103"/>
      <c r="K1494" s="103"/>
      <c r="L1494" s="103"/>
      <c r="M1494" s="103"/>
    </row>
    <row r="1495" spans="2:13" x14ac:dyDescent="0.25">
      <c r="B1495" s="12"/>
      <c r="C1495" s="95"/>
      <c r="D1495" s="95"/>
      <c r="E1495" s="95"/>
      <c r="F1495" s="103"/>
      <c r="G1495" s="11"/>
      <c r="J1495" s="103"/>
      <c r="K1495" s="103"/>
      <c r="L1495" s="103"/>
      <c r="M1495" s="103"/>
    </row>
    <row r="1496" spans="2:13" x14ac:dyDescent="0.25">
      <c r="B1496" s="12"/>
      <c r="C1496" s="95"/>
      <c r="D1496" s="95"/>
      <c r="E1496" s="95"/>
      <c r="F1496" s="103"/>
      <c r="G1496" s="11"/>
      <c r="J1496" s="103"/>
      <c r="K1496" s="103"/>
      <c r="L1496" s="103"/>
      <c r="M1496" s="103"/>
    </row>
    <row r="1497" spans="2:13" x14ac:dyDescent="0.25">
      <c r="B1497" s="12"/>
      <c r="C1497" s="95"/>
      <c r="D1497" s="95"/>
      <c r="E1497" s="95"/>
      <c r="F1497" s="103"/>
      <c r="G1497" s="11"/>
      <c r="J1497" s="103"/>
      <c r="K1497" s="103"/>
      <c r="L1497" s="103"/>
      <c r="M1497" s="103"/>
    </row>
    <row r="1498" spans="2:13" x14ac:dyDescent="0.25">
      <c r="B1498" s="12"/>
      <c r="C1498" s="95"/>
      <c r="D1498" s="95"/>
      <c r="E1498" s="95"/>
      <c r="F1498" s="103"/>
      <c r="G1498" s="11"/>
      <c r="J1498" s="103"/>
      <c r="K1498" s="103"/>
      <c r="L1498" s="103"/>
      <c r="M1498" s="103"/>
    </row>
    <row r="1499" spans="2:13" x14ac:dyDescent="0.25">
      <c r="B1499" s="12"/>
      <c r="C1499" s="95"/>
      <c r="D1499" s="95"/>
      <c r="E1499" s="95"/>
      <c r="F1499" s="103"/>
      <c r="G1499" s="11"/>
      <c r="J1499" s="103"/>
      <c r="K1499" s="103"/>
      <c r="L1499" s="103"/>
      <c r="M1499" s="103"/>
    </row>
    <row r="1500" spans="2:13" x14ac:dyDescent="0.25">
      <c r="B1500" s="12"/>
      <c r="C1500" s="95"/>
      <c r="D1500" s="95"/>
      <c r="E1500" s="95"/>
      <c r="F1500" s="103"/>
      <c r="G1500" s="11"/>
      <c r="J1500" s="103"/>
      <c r="K1500" s="103"/>
      <c r="L1500" s="103"/>
      <c r="M1500" s="103"/>
    </row>
    <row r="1501" spans="2:13" x14ac:dyDescent="0.25">
      <c r="B1501" s="12"/>
      <c r="C1501" s="95"/>
      <c r="D1501" s="95"/>
      <c r="E1501" s="95"/>
      <c r="F1501" s="103"/>
      <c r="G1501" s="11"/>
      <c r="J1501" s="103"/>
      <c r="K1501" s="103"/>
      <c r="L1501" s="103"/>
      <c r="M1501" s="103"/>
    </row>
    <row r="1502" spans="2:13" x14ac:dyDescent="0.25">
      <c r="B1502" s="12"/>
      <c r="C1502" s="95"/>
      <c r="D1502" s="95"/>
      <c r="E1502" s="95"/>
      <c r="F1502" s="103"/>
      <c r="G1502" s="11"/>
      <c r="J1502" s="103"/>
      <c r="K1502" s="103"/>
      <c r="L1502" s="103"/>
      <c r="M1502" s="103"/>
    </row>
    <row r="1503" spans="2:13" x14ac:dyDescent="0.25">
      <c r="B1503" s="12"/>
      <c r="C1503" s="95"/>
      <c r="D1503" s="95"/>
      <c r="E1503" s="95"/>
      <c r="F1503" s="103"/>
      <c r="G1503" s="11"/>
      <c r="J1503" s="103"/>
      <c r="K1503" s="103"/>
      <c r="L1503" s="103"/>
      <c r="M1503" s="103"/>
    </row>
    <row r="1504" spans="2:13" x14ac:dyDescent="0.25">
      <c r="B1504" s="12"/>
      <c r="C1504" s="95"/>
      <c r="D1504" s="95"/>
      <c r="E1504" s="95"/>
      <c r="F1504" s="103"/>
      <c r="G1504" s="11"/>
      <c r="J1504" s="103"/>
      <c r="K1504" s="103"/>
      <c r="L1504" s="103"/>
      <c r="M1504" s="103"/>
    </row>
    <row r="1505" spans="2:13" x14ac:dyDescent="0.25">
      <c r="B1505" s="12"/>
      <c r="C1505" s="95"/>
      <c r="D1505" s="95"/>
      <c r="E1505" s="95"/>
      <c r="F1505" s="103"/>
      <c r="G1505" s="11"/>
      <c r="J1505" s="103"/>
      <c r="K1505" s="103"/>
      <c r="L1505" s="103"/>
      <c r="M1505" s="103"/>
    </row>
    <row r="1506" spans="2:13" x14ac:dyDescent="0.25">
      <c r="B1506" s="12"/>
      <c r="C1506" s="95"/>
      <c r="D1506" s="95"/>
      <c r="E1506" s="95"/>
      <c r="F1506" s="103"/>
      <c r="G1506" s="11"/>
      <c r="J1506" s="103"/>
      <c r="K1506" s="103"/>
      <c r="L1506" s="103"/>
      <c r="M1506" s="103"/>
    </row>
    <row r="1507" spans="2:13" x14ac:dyDescent="0.25">
      <c r="B1507" s="12"/>
      <c r="C1507" s="95"/>
      <c r="D1507" s="95"/>
      <c r="E1507" s="95"/>
      <c r="F1507" s="103"/>
      <c r="G1507" s="11"/>
      <c r="J1507" s="103"/>
      <c r="K1507" s="103"/>
      <c r="L1507" s="103"/>
      <c r="M1507" s="103"/>
    </row>
    <row r="1508" spans="2:13" x14ac:dyDescent="0.25">
      <c r="B1508" s="12"/>
      <c r="C1508" s="95"/>
      <c r="D1508" s="95"/>
      <c r="E1508" s="95"/>
      <c r="F1508" s="103"/>
      <c r="G1508" s="11"/>
      <c r="J1508" s="103"/>
      <c r="K1508" s="103"/>
      <c r="L1508" s="103"/>
      <c r="M1508" s="103"/>
    </row>
    <row r="1509" spans="2:13" x14ac:dyDescent="0.25">
      <c r="B1509" s="12"/>
      <c r="C1509" s="95"/>
      <c r="D1509" s="95"/>
      <c r="E1509" s="95"/>
      <c r="F1509" s="103"/>
      <c r="G1509" s="11"/>
      <c r="J1509" s="103"/>
      <c r="K1509" s="103"/>
      <c r="L1509" s="103"/>
      <c r="M1509" s="103"/>
    </row>
    <row r="1510" spans="2:13" x14ac:dyDescent="0.25">
      <c r="B1510" s="12"/>
      <c r="C1510" s="95"/>
      <c r="D1510" s="95"/>
      <c r="E1510" s="95"/>
      <c r="F1510" s="103"/>
      <c r="G1510" s="11"/>
      <c r="J1510" s="103"/>
      <c r="K1510" s="103"/>
      <c r="L1510" s="103"/>
      <c r="M1510" s="103"/>
    </row>
    <row r="1511" spans="2:13" x14ac:dyDescent="0.25">
      <c r="B1511" s="12"/>
      <c r="C1511" s="95"/>
      <c r="D1511" s="95"/>
      <c r="E1511" s="95"/>
      <c r="F1511" s="103"/>
      <c r="G1511" s="11"/>
      <c r="J1511" s="103"/>
      <c r="K1511" s="103"/>
      <c r="L1511" s="103"/>
      <c r="M1511" s="103"/>
    </row>
    <row r="1512" spans="2:13" x14ac:dyDescent="0.25">
      <c r="B1512" s="12"/>
      <c r="C1512" s="95"/>
      <c r="D1512" s="95"/>
      <c r="E1512" s="95"/>
      <c r="F1512" s="103"/>
      <c r="G1512" s="11"/>
      <c r="J1512" s="103"/>
      <c r="K1512" s="103"/>
      <c r="L1512" s="103"/>
      <c r="M1512" s="103"/>
    </row>
    <row r="1513" spans="2:13" x14ac:dyDescent="0.25">
      <c r="B1513" s="12"/>
      <c r="C1513" s="95"/>
      <c r="D1513" s="95"/>
      <c r="E1513" s="95"/>
      <c r="F1513" s="103"/>
      <c r="G1513" s="11"/>
      <c r="J1513" s="103"/>
      <c r="K1513" s="103"/>
      <c r="L1513" s="103"/>
      <c r="M1513" s="103"/>
    </row>
    <row r="1514" spans="2:13" x14ac:dyDescent="0.25">
      <c r="B1514" s="12"/>
      <c r="C1514" s="95"/>
      <c r="D1514" s="95"/>
      <c r="E1514" s="95"/>
      <c r="F1514" s="103"/>
      <c r="G1514" s="11"/>
      <c r="J1514" s="103"/>
      <c r="K1514" s="103"/>
      <c r="L1514" s="103"/>
      <c r="M1514" s="103"/>
    </row>
    <row r="1515" spans="2:13" x14ac:dyDescent="0.25">
      <c r="B1515" s="12"/>
      <c r="C1515" s="95"/>
      <c r="D1515" s="95"/>
      <c r="E1515" s="95"/>
      <c r="F1515" s="103"/>
      <c r="G1515" s="11"/>
      <c r="J1515" s="103"/>
      <c r="K1515" s="103"/>
      <c r="L1515" s="103"/>
      <c r="M1515" s="103"/>
    </row>
    <row r="1516" spans="2:13" x14ac:dyDescent="0.25">
      <c r="B1516" s="12"/>
      <c r="C1516" s="95"/>
      <c r="D1516" s="95"/>
      <c r="E1516" s="95"/>
      <c r="F1516" s="103"/>
      <c r="G1516" s="11"/>
      <c r="J1516" s="103"/>
      <c r="K1516" s="103"/>
      <c r="L1516" s="103"/>
      <c r="M1516" s="103"/>
    </row>
    <row r="1517" spans="2:13" x14ac:dyDescent="0.25">
      <c r="B1517" s="12"/>
      <c r="C1517" s="95"/>
      <c r="D1517" s="95"/>
      <c r="E1517" s="95"/>
      <c r="F1517" s="103"/>
      <c r="G1517" s="11"/>
      <c r="J1517" s="103"/>
      <c r="K1517" s="103"/>
      <c r="L1517" s="103"/>
      <c r="M1517" s="103"/>
    </row>
    <row r="1518" spans="2:13" x14ac:dyDescent="0.25">
      <c r="B1518" s="12"/>
      <c r="C1518" s="95"/>
      <c r="D1518" s="95"/>
      <c r="E1518" s="95"/>
      <c r="F1518" s="103"/>
      <c r="G1518" s="11"/>
      <c r="J1518" s="103"/>
      <c r="K1518" s="103"/>
      <c r="L1518" s="103"/>
      <c r="M1518" s="103"/>
    </row>
    <row r="1519" spans="2:13" x14ac:dyDescent="0.25">
      <c r="B1519" s="12"/>
      <c r="C1519" s="95"/>
      <c r="D1519" s="95"/>
      <c r="E1519" s="95"/>
      <c r="F1519" s="103"/>
      <c r="G1519" s="11"/>
      <c r="J1519" s="103"/>
      <c r="K1519" s="103"/>
      <c r="L1519" s="103"/>
      <c r="M1519" s="103"/>
    </row>
    <row r="1520" spans="2:13" x14ac:dyDescent="0.25">
      <c r="B1520" s="12"/>
      <c r="C1520" s="95"/>
      <c r="D1520" s="95"/>
      <c r="E1520" s="95"/>
      <c r="F1520" s="103"/>
      <c r="G1520" s="11"/>
      <c r="J1520" s="103"/>
      <c r="K1520" s="103"/>
      <c r="L1520" s="103"/>
      <c r="M1520" s="103"/>
    </row>
    <row r="1521" spans="2:13" x14ac:dyDescent="0.25">
      <c r="B1521" s="12"/>
      <c r="C1521" s="95"/>
      <c r="D1521" s="95"/>
      <c r="E1521" s="95"/>
      <c r="F1521" s="103"/>
      <c r="G1521" s="11"/>
      <c r="J1521" s="103"/>
      <c r="K1521" s="103"/>
      <c r="L1521" s="103"/>
      <c r="M1521" s="103"/>
    </row>
    <row r="1522" spans="2:13" x14ac:dyDescent="0.25">
      <c r="B1522" s="12"/>
      <c r="C1522" s="95"/>
      <c r="D1522" s="95"/>
      <c r="E1522" s="95"/>
      <c r="F1522" s="103"/>
      <c r="G1522" s="11"/>
      <c r="J1522" s="103"/>
      <c r="K1522" s="103"/>
      <c r="L1522" s="103"/>
      <c r="M1522" s="103"/>
    </row>
    <row r="1523" spans="2:13" x14ac:dyDescent="0.25">
      <c r="B1523" s="12"/>
      <c r="C1523" s="95"/>
      <c r="D1523" s="95"/>
      <c r="E1523" s="95"/>
      <c r="F1523" s="103"/>
      <c r="G1523" s="11"/>
      <c r="J1523" s="103"/>
      <c r="K1523" s="103"/>
      <c r="L1523" s="103"/>
      <c r="M1523" s="103"/>
    </row>
    <row r="1524" spans="2:13" x14ac:dyDescent="0.25">
      <c r="B1524" s="12"/>
      <c r="C1524" s="95"/>
      <c r="D1524" s="95"/>
      <c r="E1524" s="95"/>
      <c r="F1524" s="103"/>
      <c r="G1524" s="11"/>
      <c r="J1524" s="103"/>
      <c r="K1524" s="103"/>
      <c r="L1524" s="103"/>
      <c r="M1524" s="103"/>
    </row>
    <row r="1525" spans="2:13" x14ac:dyDescent="0.25">
      <c r="B1525" s="12"/>
      <c r="C1525" s="95"/>
      <c r="D1525" s="95"/>
      <c r="E1525" s="95"/>
      <c r="F1525" s="103"/>
      <c r="G1525" s="11"/>
      <c r="J1525" s="103"/>
      <c r="K1525" s="103"/>
      <c r="L1525" s="103"/>
      <c r="M1525" s="103"/>
    </row>
    <row r="1526" spans="2:13" x14ac:dyDescent="0.25">
      <c r="B1526" s="12"/>
      <c r="C1526" s="95"/>
      <c r="D1526" s="95"/>
      <c r="E1526" s="95"/>
      <c r="F1526" s="103"/>
      <c r="G1526" s="11"/>
      <c r="J1526" s="103"/>
      <c r="K1526" s="103"/>
      <c r="L1526" s="103"/>
      <c r="M1526" s="103"/>
    </row>
    <row r="1527" spans="2:13" x14ac:dyDescent="0.25">
      <c r="B1527" s="12"/>
      <c r="C1527" s="95"/>
      <c r="D1527" s="95"/>
      <c r="E1527" s="95"/>
      <c r="F1527" s="103"/>
      <c r="G1527" s="11"/>
      <c r="J1527" s="103"/>
      <c r="K1527" s="103"/>
      <c r="L1527" s="103"/>
      <c r="M1527" s="103"/>
    </row>
    <row r="1528" spans="2:13" x14ac:dyDescent="0.25">
      <c r="B1528" s="12"/>
      <c r="C1528" s="95"/>
      <c r="D1528" s="95"/>
      <c r="E1528" s="95"/>
      <c r="F1528" s="103"/>
      <c r="G1528" s="11"/>
      <c r="J1528" s="103"/>
      <c r="K1528" s="103"/>
      <c r="L1528" s="103"/>
      <c r="M1528" s="103"/>
    </row>
    <row r="1529" spans="2:13" x14ac:dyDescent="0.25">
      <c r="B1529" s="12"/>
      <c r="C1529" s="95"/>
      <c r="D1529" s="95"/>
      <c r="E1529" s="95"/>
      <c r="F1529" s="103"/>
      <c r="G1529" s="11"/>
      <c r="J1529" s="103"/>
      <c r="K1529" s="103"/>
      <c r="L1529" s="103"/>
      <c r="M1529" s="103"/>
    </row>
    <row r="1530" spans="2:13" x14ac:dyDescent="0.25">
      <c r="B1530" s="12"/>
      <c r="C1530" s="95"/>
      <c r="D1530" s="95"/>
      <c r="E1530" s="95"/>
      <c r="F1530" s="103"/>
      <c r="G1530" s="11"/>
      <c r="J1530" s="103"/>
      <c r="K1530" s="103"/>
      <c r="L1530" s="103"/>
      <c r="M1530" s="103"/>
    </row>
    <row r="1531" spans="2:13" x14ac:dyDescent="0.25">
      <c r="B1531" s="12"/>
      <c r="C1531" s="95"/>
      <c r="D1531" s="95"/>
      <c r="E1531" s="95"/>
      <c r="F1531" s="103"/>
      <c r="G1531" s="11"/>
      <c r="J1531" s="103"/>
      <c r="K1531" s="103"/>
      <c r="L1531" s="103"/>
      <c r="M1531" s="103"/>
    </row>
    <row r="1532" spans="2:13" x14ac:dyDescent="0.25">
      <c r="B1532" s="12"/>
      <c r="C1532" s="95"/>
      <c r="D1532" s="95"/>
      <c r="E1532" s="95"/>
      <c r="F1532" s="103"/>
      <c r="G1532" s="11"/>
      <c r="J1532" s="103"/>
      <c r="K1532" s="103"/>
      <c r="L1532" s="103"/>
      <c r="M1532" s="103"/>
    </row>
    <row r="1533" spans="2:13" x14ac:dyDescent="0.25">
      <c r="B1533" s="12"/>
      <c r="C1533" s="95"/>
      <c r="D1533" s="95"/>
      <c r="E1533" s="95"/>
      <c r="F1533" s="103"/>
      <c r="G1533" s="11"/>
      <c r="J1533" s="103"/>
      <c r="K1533" s="103"/>
      <c r="L1533" s="103"/>
      <c r="M1533" s="103"/>
    </row>
    <row r="1534" spans="2:13" x14ac:dyDescent="0.25">
      <c r="B1534" s="12"/>
      <c r="C1534" s="95"/>
      <c r="D1534" s="95"/>
      <c r="E1534" s="95"/>
      <c r="F1534" s="103"/>
      <c r="G1534" s="11"/>
      <c r="J1534" s="103"/>
      <c r="K1534" s="103"/>
      <c r="L1534" s="103"/>
      <c r="M1534" s="103"/>
    </row>
    <row r="1535" spans="2:13" x14ac:dyDescent="0.25">
      <c r="B1535" s="12"/>
      <c r="C1535" s="95"/>
      <c r="D1535" s="95"/>
      <c r="E1535" s="95"/>
      <c r="F1535" s="103"/>
      <c r="G1535" s="11"/>
      <c r="J1535" s="103"/>
      <c r="K1535" s="103"/>
      <c r="L1535" s="103"/>
      <c r="M1535" s="103"/>
    </row>
    <row r="1536" spans="2:13" x14ac:dyDescent="0.25">
      <c r="B1536" s="12"/>
      <c r="C1536" s="95"/>
      <c r="D1536" s="95"/>
      <c r="E1536" s="95"/>
      <c r="F1536" s="103"/>
      <c r="G1536" s="11"/>
      <c r="J1536" s="103"/>
      <c r="K1536" s="103"/>
      <c r="L1536" s="103"/>
      <c r="M1536" s="103"/>
    </row>
    <row r="1537" spans="2:13" x14ac:dyDescent="0.25">
      <c r="B1537" s="12"/>
      <c r="C1537" s="95"/>
      <c r="D1537" s="95"/>
      <c r="E1537" s="95"/>
      <c r="F1537" s="103"/>
      <c r="G1537" s="11"/>
      <c r="J1537" s="103"/>
      <c r="K1537" s="103"/>
      <c r="L1537" s="103"/>
      <c r="M1537" s="103"/>
    </row>
    <row r="1538" spans="2:13" x14ac:dyDescent="0.25">
      <c r="B1538" s="12"/>
      <c r="C1538" s="95"/>
      <c r="D1538" s="95"/>
      <c r="E1538" s="95"/>
      <c r="F1538" s="103"/>
      <c r="G1538" s="11"/>
      <c r="J1538" s="103"/>
      <c r="K1538" s="103"/>
      <c r="L1538" s="103"/>
      <c r="M1538" s="103"/>
    </row>
    <row r="1539" spans="2:13" x14ac:dyDescent="0.25">
      <c r="B1539" s="12"/>
      <c r="C1539" s="95"/>
      <c r="D1539" s="95"/>
      <c r="E1539" s="95"/>
      <c r="F1539" s="103"/>
      <c r="G1539" s="11"/>
      <c r="J1539" s="103"/>
      <c r="K1539" s="103"/>
      <c r="L1539" s="103"/>
      <c r="M1539" s="103"/>
    </row>
    <row r="1540" spans="2:13" x14ac:dyDescent="0.25">
      <c r="B1540" s="12"/>
      <c r="C1540" s="95"/>
      <c r="D1540" s="95"/>
      <c r="E1540" s="95"/>
      <c r="F1540" s="103"/>
      <c r="G1540" s="11"/>
      <c r="J1540" s="103"/>
      <c r="K1540" s="103"/>
      <c r="L1540" s="103"/>
      <c r="M1540" s="103"/>
    </row>
    <row r="1541" spans="2:13" x14ac:dyDescent="0.25">
      <c r="B1541" s="12"/>
      <c r="C1541" s="95"/>
      <c r="D1541" s="95"/>
      <c r="E1541" s="95"/>
      <c r="F1541" s="103"/>
      <c r="G1541" s="11"/>
      <c r="J1541" s="103"/>
      <c r="K1541" s="103"/>
      <c r="L1541" s="103"/>
      <c r="M1541" s="103"/>
    </row>
    <row r="1542" spans="2:13" x14ac:dyDescent="0.25">
      <c r="B1542" s="12"/>
      <c r="C1542" s="95"/>
      <c r="D1542" s="95"/>
      <c r="E1542" s="95"/>
      <c r="F1542" s="103"/>
      <c r="G1542" s="11"/>
      <c r="J1542" s="103"/>
      <c r="K1542" s="103"/>
      <c r="L1542" s="103"/>
      <c r="M1542" s="103"/>
    </row>
    <row r="1543" spans="2:13" x14ac:dyDescent="0.25">
      <c r="B1543" s="12"/>
      <c r="C1543" s="95"/>
      <c r="D1543" s="95"/>
      <c r="E1543" s="95"/>
      <c r="F1543" s="103"/>
      <c r="G1543" s="11"/>
      <c r="J1543" s="103"/>
      <c r="K1543" s="103"/>
      <c r="L1543" s="103"/>
      <c r="M1543" s="103"/>
    </row>
    <row r="1544" spans="2:13" x14ac:dyDescent="0.25">
      <c r="B1544" s="12"/>
      <c r="C1544" s="95"/>
      <c r="D1544" s="95"/>
      <c r="E1544" s="95"/>
      <c r="F1544" s="103"/>
      <c r="G1544" s="11"/>
      <c r="J1544" s="103"/>
      <c r="K1544" s="103"/>
      <c r="L1544" s="103"/>
      <c r="M1544" s="103"/>
    </row>
    <row r="1545" spans="2:13" x14ac:dyDescent="0.25">
      <c r="B1545" s="12"/>
      <c r="C1545" s="95"/>
      <c r="D1545" s="95"/>
      <c r="E1545" s="95"/>
      <c r="F1545" s="103"/>
      <c r="G1545" s="11"/>
      <c r="J1545" s="103"/>
      <c r="K1545" s="103"/>
      <c r="L1545" s="103"/>
      <c r="M1545" s="103"/>
    </row>
    <row r="1546" spans="2:13" x14ac:dyDescent="0.25">
      <c r="B1546" s="12"/>
      <c r="C1546" s="95"/>
      <c r="D1546" s="95"/>
      <c r="E1546" s="95"/>
      <c r="F1546" s="103"/>
      <c r="G1546" s="11"/>
      <c r="J1546" s="103"/>
      <c r="K1546" s="103"/>
      <c r="L1546" s="103"/>
      <c r="M1546" s="103"/>
    </row>
    <row r="1547" spans="2:13" x14ac:dyDescent="0.25">
      <c r="B1547" s="12"/>
      <c r="C1547" s="95"/>
      <c r="D1547" s="95"/>
      <c r="E1547" s="95"/>
      <c r="F1547" s="103"/>
      <c r="G1547" s="11"/>
      <c r="J1547" s="103"/>
      <c r="K1547" s="103"/>
      <c r="L1547" s="103"/>
      <c r="M1547" s="103"/>
    </row>
    <row r="1548" spans="2:13" x14ac:dyDescent="0.25">
      <c r="B1548" s="12"/>
      <c r="C1548" s="95"/>
      <c r="D1548" s="95"/>
      <c r="E1548" s="95"/>
      <c r="F1548" s="103"/>
      <c r="G1548" s="11"/>
      <c r="J1548" s="103"/>
      <c r="K1548" s="103"/>
      <c r="L1548" s="103"/>
      <c r="M1548" s="103"/>
    </row>
    <row r="1549" spans="2:13" x14ac:dyDescent="0.25">
      <c r="B1549" s="12"/>
      <c r="C1549" s="95"/>
      <c r="D1549" s="95"/>
      <c r="E1549" s="95"/>
      <c r="F1549" s="103"/>
      <c r="G1549" s="11"/>
      <c r="J1549" s="103"/>
      <c r="K1549" s="103"/>
      <c r="L1549" s="103"/>
      <c r="M1549" s="103"/>
    </row>
    <row r="1550" spans="2:13" x14ac:dyDescent="0.25">
      <c r="B1550" s="12"/>
      <c r="C1550" s="95"/>
      <c r="D1550" s="95"/>
      <c r="E1550" s="95"/>
      <c r="F1550" s="103"/>
      <c r="G1550" s="11"/>
      <c r="J1550" s="103"/>
      <c r="K1550" s="103"/>
      <c r="L1550" s="103"/>
      <c r="M1550" s="103"/>
    </row>
    <row r="1551" spans="2:13" x14ac:dyDescent="0.25">
      <c r="B1551" s="12"/>
      <c r="C1551" s="95"/>
      <c r="D1551" s="95"/>
      <c r="E1551" s="95"/>
      <c r="F1551" s="103"/>
      <c r="G1551" s="11"/>
      <c r="J1551" s="103"/>
      <c r="K1551" s="103"/>
      <c r="L1551" s="103"/>
      <c r="M1551" s="103"/>
    </row>
    <row r="1552" spans="2:13" x14ac:dyDescent="0.25">
      <c r="B1552" s="12"/>
      <c r="C1552" s="95"/>
      <c r="D1552" s="95"/>
      <c r="E1552" s="95"/>
      <c r="F1552" s="103"/>
      <c r="G1552" s="11"/>
      <c r="J1552" s="103"/>
      <c r="K1552" s="103"/>
      <c r="L1552" s="103"/>
      <c r="M1552" s="103"/>
    </row>
    <row r="1553" spans="2:13" x14ac:dyDescent="0.25">
      <c r="B1553" s="12"/>
      <c r="C1553" s="95"/>
      <c r="D1553" s="95"/>
      <c r="E1553" s="95"/>
      <c r="F1553" s="103"/>
      <c r="G1553" s="11"/>
      <c r="J1553" s="103"/>
      <c r="K1553" s="103"/>
      <c r="L1553" s="103"/>
      <c r="M1553" s="103"/>
    </row>
    <row r="1554" spans="2:13" x14ac:dyDescent="0.25">
      <c r="B1554" s="12"/>
      <c r="C1554" s="95"/>
      <c r="D1554" s="95"/>
      <c r="E1554" s="95"/>
      <c r="F1554" s="103"/>
      <c r="G1554" s="11"/>
      <c r="J1554" s="103"/>
      <c r="K1554" s="103"/>
      <c r="L1554" s="103"/>
      <c r="M1554" s="103"/>
    </row>
    <row r="1555" spans="2:13" x14ac:dyDescent="0.25">
      <c r="B1555" s="12"/>
      <c r="C1555" s="95"/>
      <c r="D1555" s="95"/>
      <c r="E1555" s="95"/>
      <c r="F1555" s="103"/>
      <c r="G1555" s="11"/>
      <c r="J1555" s="103"/>
      <c r="K1555" s="103"/>
      <c r="L1555" s="103"/>
      <c r="M1555" s="103"/>
    </row>
    <row r="1556" spans="2:13" x14ac:dyDescent="0.25">
      <c r="B1556" s="12"/>
      <c r="C1556" s="95"/>
      <c r="D1556" s="95"/>
      <c r="E1556" s="95"/>
      <c r="F1556" s="103"/>
      <c r="G1556" s="11"/>
      <c r="J1556" s="103"/>
      <c r="K1556" s="103"/>
      <c r="L1556" s="103"/>
      <c r="M1556" s="103"/>
    </row>
    <row r="1557" spans="2:13" x14ac:dyDescent="0.25">
      <c r="B1557" s="12"/>
      <c r="C1557" s="95"/>
      <c r="D1557" s="95"/>
      <c r="E1557" s="95"/>
      <c r="F1557" s="103"/>
      <c r="G1557" s="11"/>
      <c r="J1557" s="103"/>
      <c r="K1557" s="103"/>
      <c r="L1557" s="103"/>
      <c r="M1557" s="103"/>
    </row>
    <row r="1558" spans="2:13" x14ac:dyDescent="0.25">
      <c r="B1558" s="12"/>
      <c r="C1558" s="95"/>
      <c r="D1558" s="95"/>
      <c r="E1558" s="95"/>
      <c r="F1558" s="103"/>
      <c r="G1558" s="11"/>
      <c r="J1558" s="103"/>
      <c r="K1558" s="103"/>
      <c r="L1558" s="103"/>
      <c r="M1558" s="103"/>
    </row>
    <row r="1559" spans="2:13" x14ac:dyDescent="0.25">
      <c r="B1559" s="12"/>
      <c r="C1559" s="95"/>
      <c r="D1559" s="95"/>
      <c r="E1559" s="95"/>
      <c r="F1559" s="103"/>
      <c r="G1559" s="11"/>
      <c r="J1559" s="103"/>
      <c r="K1559" s="103"/>
      <c r="L1559" s="103"/>
      <c r="M1559" s="103"/>
    </row>
    <row r="1560" spans="2:13" x14ac:dyDescent="0.25">
      <c r="B1560" s="12"/>
      <c r="C1560" s="95"/>
      <c r="D1560" s="95"/>
      <c r="E1560" s="95"/>
      <c r="F1560" s="103"/>
      <c r="G1560" s="11"/>
      <c r="J1560" s="103"/>
      <c r="K1560" s="103"/>
      <c r="L1560" s="103"/>
      <c r="M1560" s="103"/>
    </row>
    <row r="1561" spans="2:13" x14ac:dyDescent="0.25">
      <c r="B1561" s="12"/>
      <c r="C1561" s="95"/>
      <c r="D1561" s="95"/>
      <c r="E1561" s="95"/>
      <c r="F1561" s="103"/>
      <c r="G1561" s="11"/>
      <c r="J1561" s="103"/>
      <c r="K1561" s="103"/>
      <c r="L1561" s="103"/>
      <c r="M1561" s="103"/>
    </row>
    <row r="1562" spans="2:13" x14ac:dyDescent="0.25">
      <c r="B1562" s="12"/>
      <c r="C1562" s="95"/>
      <c r="D1562" s="95"/>
      <c r="E1562" s="95"/>
      <c r="F1562" s="103"/>
      <c r="G1562" s="11"/>
      <c r="J1562" s="103"/>
      <c r="K1562" s="103"/>
      <c r="L1562" s="103"/>
      <c r="M1562" s="103"/>
    </row>
    <row r="1563" spans="2:13" x14ac:dyDescent="0.25">
      <c r="B1563" s="12"/>
      <c r="C1563" s="95"/>
      <c r="D1563" s="95"/>
      <c r="E1563" s="95"/>
      <c r="F1563" s="103"/>
      <c r="G1563" s="11"/>
      <c r="J1563" s="103"/>
      <c r="K1563" s="103"/>
      <c r="L1563" s="103"/>
      <c r="M1563" s="103"/>
    </row>
    <row r="1564" spans="2:13" x14ac:dyDescent="0.25">
      <c r="B1564" s="12"/>
      <c r="C1564" s="95"/>
      <c r="D1564" s="95"/>
      <c r="E1564" s="95"/>
      <c r="F1564" s="103"/>
      <c r="G1564" s="11"/>
      <c r="J1564" s="103"/>
      <c r="K1564" s="103"/>
      <c r="L1564" s="103"/>
      <c r="M1564" s="103"/>
    </row>
    <row r="1565" spans="2:13" x14ac:dyDescent="0.25">
      <c r="B1565" s="12"/>
      <c r="C1565" s="95"/>
      <c r="D1565" s="95"/>
      <c r="E1565" s="95"/>
      <c r="F1565" s="103"/>
      <c r="G1565" s="11"/>
      <c r="J1565" s="103"/>
      <c r="K1565" s="103"/>
      <c r="L1565" s="103"/>
      <c r="M1565" s="103"/>
    </row>
    <row r="1566" spans="2:13" x14ac:dyDescent="0.25">
      <c r="B1566" s="12"/>
      <c r="C1566" s="95"/>
      <c r="D1566" s="95"/>
      <c r="E1566" s="95"/>
      <c r="F1566" s="103"/>
      <c r="G1566" s="11"/>
      <c r="J1566" s="103"/>
      <c r="K1566" s="103"/>
      <c r="L1566" s="103"/>
      <c r="M1566" s="103"/>
    </row>
    <row r="1567" spans="2:13" x14ac:dyDescent="0.25">
      <c r="B1567" s="12"/>
      <c r="C1567" s="95"/>
      <c r="D1567" s="95"/>
      <c r="E1567" s="95"/>
      <c r="F1567" s="103"/>
      <c r="G1567" s="11"/>
      <c r="J1567" s="103"/>
      <c r="K1567" s="103"/>
      <c r="L1567" s="103"/>
      <c r="M1567" s="103"/>
    </row>
    <row r="1568" spans="2:13" x14ac:dyDescent="0.25">
      <c r="B1568" s="12"/>
      <c r="C1568" s="95"/>
      <c r="D1568" s="95"/>
      <c r="E1568" s="95"/>
      <c r="F1568" s="103"/>
      <c r="G1568" s="11"/>
      <c r="J1568" s="103"/>
      <c r="K1568" s="103"/>
      <c r="L1568" s="103"/>
      <c r="M1568" s="103"/>
    </row>
    <row r="1569" spans="2:13" x14ac:dyDescent="0.25">
      <c r="B1569" s="12"/>
      <c r="C1569" s="95"/>
      <c r="D1569" s="95"/>
      <c r="E1569" s="95"/>
      <c r="F1569" s="103"/>
      <c r="G1569" s="11"/>
      <c r="J1569" s="103"/>
      <c r="K1569" s="103"/>
      <c r="L1569" s="103"/>
      <c r="M1569" s="103"/>
    </row>
    <row r="1570" spans="2:13" x14ac:dyDescent="0.25">
      <c r="B1570" s="12"/>
      <c r="C1570" s="95"/>
      <c r="D1570" s="95"/>
      <c r="E1570" s="95"/>
      <c r="F1570" s="103"/>
      <c r="G1570" s="11"/>
      <c r="J1570" s="103"/>
      <c r="K1570" s="103"/>
      <c r="L1570" s="103"/>
      <c r="M1570" s="103"/>
    </row>
    <row r="1571" spans="2:13" x14ac:dyDescent="0.25">
      <c r="B1571" s="12"/>
      <c r="C1571" s="95"/>
      <c r="D1571" s="95"/>
      <c r="E1571" s="95"/>
      <c r="F1571" s="103"/>
      <c r="G1571" s="11"/>
      <c r="J1571" s="103"/>
      <c r="K1571" s="103"/>
      <c r="L1571" s="103"/>
      <c r="M1571" s="103"/>
    </row>
    <row r="1572" spans="2:13" x14ac:dyDescent="0.25">
      <c r="B1572" s="12"/>
      <c r="C1572" s="95"/>
      <c r="D1572" s="95"/>
      <c r="E1572" s="95"/>
      <c r="F1572" s="103"/>
      <c r="G1572" s="11"/>
      <c r="J1572" s="103"/>
      <c r="K1572" s="103"/>
      <c r="L1572" s="103"/>
      <c r="M1572" s="103"/>
    </row>
    <row r="1573" spans="2:13" x14ac:dyDescent="0.25">
      <c r="B1573" s="12"/>
      <c r="C1573" s="95"/>
      <c r="D1573" s="95"/>
      <c r="E1573" s="95"/>
      <c r="F1573" s="103"/>
      <c r="G1573" s="11"/>
      <c r="J1573" s="103"/>
      <c r="K1573" s="103"/>
      <c r="L1573" s="103"/>
      <c r="M1573" s="103"/>
    </row>
    <row r="1574" spans="2:13" x14ac:dyDescent="0.25">
      <c r="B1574" s="12"/>
      <c r="C1574" s="95"/>
      <c r="D1574" s="95"/>
      <c r="E1574" s="95"/>
      <c r="F1574" s="103"/>
      <c r="G1574" s="11"/>
      <c r="J1574" s="103"/>
      <c r="K1574" s="103"/>
      <c r="L1574" s="103"/>
      <c r="M1574" s="103"/>
    </row>
    <row r="1575" spans="2:13" x14ac:dyDescent="0.25">
      <c r="B1575" s="12"/>
      <c r="C1575" s="95"/>
      <c r="D1575" s="95"/>
      <c r="E1575" s="95"/>
      <c r="F1575" s="103"/>
      <c r="G1575" s="11"/>
      <c r="J1575" s="103"/>
      <c r="K1575" s="103"/>
      <c r="L1575" s="103"/>
      <c r="M1575" s="103"/>
    </row>
    <row r="1576" spans="2:13" x14ac:dyDescent="0.25">
      <c r="B1576" s="12"/>
      <c r="C1576" s="95"/>
      <c r="D1576" s="95"/>
      <c r="E1576" s="95"/>
      <c r="F1576" s="103"/>
      <c r="G1576" s="11"/>
      <c r="J1576" s="103"/>
      <c r="K1576" s="103"/>
      <c r="L1576" s="103"/>
      <c r="M1576" s="103"/>
    </row>
    <row r="1577" spans="2:13" x14ac:dyDescent="0.25">
      <c r="B1577" s="12"/>
      <c r="C1577" s="95"/>
      <c r="D1577" s="95"/>
      <c r="E1577" s="95"/>
      <c r="F1577" s="103"/>
      <c r="G1577" s="11"/>
      <c r="J1577" s="103"/>
      <c r="K1577" s="103"/>
      <c r="L1577" s="103"/>
      <c r="M1577" s="103"/>
    </row>
    <row r="1578" spans="2:13" x14ac:dyDescent="0.25">
      <c r="B1578" s="12"/>
      <c r="C1578" s="95"/>
      <c r="D1578" s="95"/>
      <c r="E1578" s="95"/>
      <c r="F1578" s="103"/>
      <c r="G1578" s="11"/>
      <c r="J1578" s="103"/>
      <c r="K1578" s="103"/>
      <c r="L1578" s="103"/>
      <c r="M1578" s="103"/>
    </row>
    <row r="1579" spans="2:13" x14ac:dyDescent="0.25">
      <c r="B1579" s="12"/>
      <c r="C1579" s="95"/>
      <c r="D1579" s="95"/>
      <c r="E1579" s="95"/>
      <c r="F1579" s="103"/>
      <c r="G1579" s="11"/>
      <c r="J1579" s="103"/>
      <c r="K1579" s="103"/>
      <c r="L1579" s="103"/>
      <c r="M1579" s="103"/>
    </row>
    <row r="1580" spans="2:13" x14ac:dyDescent="0.25">
      <c r="B1580" s="12"/>
      <c r="C1580" s="95"/>
      <c r="D1580" s="95"/>
      <c r="E1580" s="95"/>
      <c r="F1580" s="103"/>
      <c r="G1580" s="11"/>
      <c r="J1580" s="103"/>
      <c r="K1580" s="103"/>
      <c r="L1580" s="103"/>
      <c r="M1580" s="103"/>
    </row>
    <row r="1581" spans="2:13" x14ac:dyDescent="0.25">
      <c r="B1581" s="12"/>
      <c r="C1581" s="95"/>
      <c r="D1581" s="95"/>
      <c r="E1581" s="95"/>
      <c r="F1581" s="103"/>
      <c r="G1581" s="11"/>
      <c r="J1581" s="103"/>
      <c r="K1581" s="103"/>
      <c r="L1581" s="103"/>
      <c r="M1581" s="103"/>
    </row>
    <row r="1582" spans="2:13" x14ac:dyDescent="0.25">
      <c r="B1582" s="12"/>
      <c r="C1582" s="95"/>
      <c r="D1582" s="95"/>
      <c r="E1582" s="95"/>
      <c r="F1582" s="103"/>
      <c r="G1582" s="11"/>
      <c r="J1582" s="103"/>
      <c r="K1582" s="103"/>
      <c r="L1582" s="103"/>
      <c r="M1582" s="103"/>
    </row>
    <row r="1583" spans="2:13" x14ac:dyDescent="0.25">
      <c r="B1583" s="12"/>
      <c r="C1583" s="95"/>
      <c r="D1583" s="95"/>
      <c r="E1583" s="95"/>
      <c r="F1583" s="103"/>
      <c r="G1583" s="11"/>
      <c r="J1583" s="103"/>
      <c r="K1583" s="103"/>
      <c r="L1583" s="103"/>
      <c r="M1583" s="103"/>
    </row>
    <row r="1584" spans="2:13" x14ac:dyDescent="0.25">
      <c r="B1584" s="12"/>
      <c r="C1584" s="95"/>
      <c r="D1584" s="95"/>
      <c r="E1584" s="95"/>
      <c r="F1584" s="103"/>
      <c r="G1584" s="11"/>
      <c r="J1584" s="103"/>
      <c r="K1584" s="103"/>
      <c r="L1584" s="103"/>
      <c r="M1584" s="103"/>
    </row>
    <row r="1585" spans="2:13" x14ac:dyDescent="0.25">
      <c r="B1585" s="12"/>
      <c r="C1585" s="95"/>
      <c r="D1585" s="95"/>
      <c r="E1585" s="95"/>
      <c r="F1585" s="103"/>
      <c r="G1585" s="11"/>
      <c r="J1585" s="103"/>
      <c r="K1585" s="103"/>
      <c r="L1585" s="103"/>
      <c r="M1585" s="103"/>
    </row>
    <row r="1586" spans="2:13" x14ac:dyDescent="0.25">
      <c r="B1586" s="12"/>
      <c r="C1586" s="95"/>
      <c r="D1586" s="95"/>
      <c r="E1586" s="95"/>
      <c r="F1586" s="103"/>
      <c r="G1586" s="11"/>
      <c r="J1586" s="103"/>
      <c r="K1586" s="103"/>
      <c r="L1586" s="103"/>
      <c r="M1586" s="103"/>
    </row>
    <row r="1587" spans="2:13" x14ac:dyDescent="0.25">
      <c r="B1587" s="12"/>
      <c r="C1587" s="95"/>
      <c r="D1587" s="95"/>
      <c r="E1587" s="95"/>
      <c r="F1587" s="103"/>
      <c r="G1587" s="11"/>
      <c r="J1587" s="103"/>
      <c r="K1587" s="103"/>
      <c r="L1587" s="103"/>
      <c r="M1587" s="103"/>
    </row>
    <row r="1588" spans="2:13" x14ac:dyDescent="0.25">
      <c r="B1588" s="12"/>
      <c r="C1588" s="95"/>
      <c r="D1588" s="95"/>
      <c r="E1588" s="95"/>
      <c r="F1588" s="103"/>
      <c r="G1588" s="11"/>
      <c r="J1588" s="103"/>
      <c r="K1588" s="103"/>
      <c r="L1588" s="103"/>
      <c r="M1588" s="103"/>
    </row>
    <row r="1589" spans="2:13" x14ac:dyDescent="0.25">
      <c r="B1589" s="12"/>
      <c r="C1589" s="95"/>
      <c r="D1589" s="95"/>
      <c r="E1589" s="95"/>
      <c r="F1589" s="103"/>
      <c r="G1589" s="11"/>
      <c r="J1589" s="103"/>
      <c r="K1589" s="103"/>
      <c r="L1589" s="103"/>
      <c r="M1589" s="103"/>
    </row>
    <row r="1590" spans="2:13" x14ac:dyDescent="0.25">
      <c r="B1590" s="12"/>
      <c r="C1590" s="95"/>
      <c r="D1590" s="95"/>
      <c r="E1590" s="95"/>
      <c r="F1590" s="103"/>
      <c r="G1590" s="11"/>
      <c r="J1590" s="103"/>
      <c r="K1590" s="103"/>
      <c r="L1590" s="103"/>
      <c r="M1590" s="103"/>
    </row>
    <row r="1591" spans="2:13" x14ac:dyDescent="0.25">
      <c r="B1591" s="12"/>
      <c r="C1591" s="95"/>
      <c r="D1591" s="95"/>
      <c r="E1591" s="95"/>
      <c r="F1591" s="103"/>
      <c r="G1591" s="11"/>
      <c r="J1591" s="103"/>
      <c r="K1591" s="103"/>
      <c r="L1591" s="103"/>
      <c r="M1591" s="103"/>
    </row>
    <row r="1592" spans="2:13" x14ac:dyDescent="0.25">
      <c r="B1592" s="12"/>
      <c r="C1592" s="95"/>
      <c r="D1592" s="95"/>
      <c r="E1592" s="95"/>
      <c r="F1592" s="103"/>
      <c r="G1592" s="11"/>
      <c r="J1592" s="103"/>
      <c r="K1592" s="103"/>
      <c r="L1592" s="103"/>
      <c r="M1592" s="103"/>
    </row>
    <row r="1593" spans="2:13" x14ac:dyDescent="0.25">
      <c r="B1593" s="12"/>
      <c r="C1593" s="95"/>
      <c r="D1593" s="95"/>
      <c r="E1593" s="95"/>
      <c r="F1593" s="103"/>
      <c r="G1593" s="11"/>
      <c r="J1593" s="103"/>
      <c r="K1593" s="103"/>
      <c r="L1593" s="103"/>
      <c r="M1593" s="103"/>
    </row>
    <row r="1594" spans="2:13" x14ac:dyDescent="0.25">
      <c r="B1594" s="12"/>
      <c r="C1594" s="95"/>
      <c r="D1594" s="95"/>
      <c r="E1594" s="95"/>
      <c r="F1594" s="103"/>
      <c r="G1594" s="11"/>
      <c r="J1594" s="103"/>
      <c r="K1594" s="103"/>
      <c r="L1594" s="103"/>
      <c r="M1594" s="103"/>
    </row>
    <row r="1595" spans="2:13" x14ac:dyDescent="0.25">
      <c r="B1595" s="12"/>
      <c r="C1595" s="95"/>
      <c r="D1595" s="95"/>
      <c r="E1595" s="95"/>
      <c r="F1595" s="103"/>
      <c r="G1595" s="11"/>
      <c r="J1595" s="103"/>
      <c r="K1595" s="103"/>
      <c r="L1595" s="103"/>
      <c r="M1595" s="103"/>
    </row>
    <row r="1596" spans="2:13" x14ac:dyDescent="0.25">
      <c r="B1596" s="12"/>
      <c r="C1596" s="95"/>
      <c r="D1596" s="95"/>
      <c r="E1596" s="95"/>
      <c r="F1596" s="103"/>
      <c r="G1596" s="11"/>
      <c r="J1596" s="103"/>
      <c r="K1596" s="103"/>
      <c r="L1596" s="103"/>
      <c r="M1596" s="103"/>
    </row>
    <row r="1597" spans="2:13" x14ac:dyDescent="0.25">
      <c r="B1597" s="12"/>
      <c r="C1597" s="95"/>
      <c r="D1597" s="95"/>
      <c r="E1597" s="95"/>
      <c r="F1597" s="103"/>
      <c r="G1597" s="11"/>
      <c r="J1597" s="103"/>
      <c r="K1597" s="103"/>
      <c r="L1597" s="103"/>
      <c r="M1597" s="103"/>
    </row>
    <row r="1598" spans="2:13" x14ac:dyDescent="0.25">
      <c r="B1598" s="12"/>
      <c r="C1598" s="95"/>
      <c r="D1598" s="95"/>
      <c r="E1598" s="95"/>
      <c r="F1598" s="103"/>
      <c r="G1598" s="11"/>
      <c r="J1598" s="103"/>
      <c r="K1598" s="103"/>
      <c r="L1598" s="103"/>
      <c r="M1598" s="103"/>
    </row>
    <row r="1599" spans="2:13" x14ac:dyDescent="0.25">
      <c r="B1599" s="12"/>
      <c r="C1599" s="95"/>
      <c r="D1599" s="95"/>
      <c r="E1599" s="95"/>
      <c r="F1599" s="103"/>
      <c r="G1599" s="11"/>
      <c r="J1599" s="103"/>
      <c r="K1599" s="103"/>
      <c r="L1599" s="103"/>
      <c r="M1599" s="103"/>
    </row>
    <row r="1600" spans="2:13" x14ac:dyDescent="0.25">
      <c r="B1600" s="12"/>
      <c r="C1600" s="95"/>
      <c r="D1600" s="95"/>
      <c r="E1600" s="95"/>
      <c r="F1600" s="103"/>
      <c r="G1600" s="11"/>
      <c r="J1600" s="103"/>
      <c r="K1600" s="103"/>
      <c r="L1600" s="103"/>
      <c r="M1600" s="103"/>
    </row>
    <row r="1601" spans="2:13" x14ac:dyDescent="0.25">
      <c r="B1601" s="12"/>
      <c r="C1601" s="95"/>
      <c r="D1601" s="95"/>
      <c r="E1601" s="95"/>
      <c r="F1601" s="103"/>
      <c r="G1601" s="11"/>
      <c r="J1601" s="103"/>
      <c r="K1601" s="103"/>
      <c r="L1601" s="103"/>
      <c r="M1601" s="103"/>
    </row>
    <row r="1602" spans="2:13" x14ac:dyDescent="0.25">
      <c r="B1602" s="12"/>
      <c r="C1602" s="95"/>
      <c r="D1602" s="95"/>
      <c r="E1602" s="95"/>
      <c r="F1602" s="103"/>
      <c r="G1602" s="11"/>
      <c r="J1602" s="103"/>
      <c r="K1602" s="103"/>
      <c r="L1602" s="103"/>
      <c r="M1602" s="103"/>
    </row>
    <row r="1603" spans="2:13" x14ac:dyDescent="0.25">
      <c r="B1603" s="12"/>
      <c r="C1603" s="95"/>
      <c r="D1603" s="95"/>
      <c r="E1603" s="95"/>
      <c r="F1603" s="103"/>
      <c r="G1603" s="11"/>
      <c r="J1603" s="103"/>
      <c r="K1603" s="103"/>
      <c r="L1603" s="103"/>
      <c r="M1603" s="103"/>
    </row>
    <row r="1604" spans="2:13" x14ac:dyDescent="0.25">
      <c r="B1604" s="12"/>
      <c r="C1604" s="95"/>
      <c r="D1604" s="95"/>
      <c r="E1604" s="95"/>
      <c r="F1604" s="103"/>
      <c r="G1604" s="11"/>
      <c r="J1604" s="103"/>
      <c r="K1604" s="103"/>
      <c r="L1604" s="103"/>
      <c r="M1604" s="103"/>
    </row>
    <row r="1605" spans="2:13" x14ac:dyDescent="0.25">
      <c r="B1605" s="12"/>
      <c r="C1605" s="95"/>
      <c r="D1605" s="95"/>
      <c r="E1605" s="95"/>
      <c r="F1605" s="103"/>
      <c r="G1605" s="11"/>
      <c r="J1605" s="103"/>
      <c r="K1605" s="103"/>
      <c r="L1605" s="103"/>
      <c r="M1605" s="103"/>
    </row>
    <row r="1606" spans="2:13" x14ac:dyDescent="0.25">
      <c r="B1606" s="12"/>
      <c r="C1606" s="95"/>
      <c r="D1606" s="95"/>
      <c r="E1606" s="95"/>
      <c r="F1606" s="103"/>
      <c r="G1606" s="11"/>
      <c r="J1606" s="103"/>
      <c r="K1606" s="103"/>
      <c r="L1606" s="103"/>
      <c r="M1606" s="103"/>
    </row>
    <row r="1607" spans="2:13" x14ac:dyDescent="0.25">
      <c r="B1607" s="12"/>
      <c r="C1607" s="95"/>
      <c r="D1607" s="95"/>
      <c r="E1607" s="95"/>
      <c r="F1607" s="103"/>
      <c r="G1607" s="11"/>
      <c r="J1607" s="103"/>
      <c r="K1607" s="103"/>
      <c r="L1607" s="103"/>
      <c r="M1607" s="103"/>
    </row>
    <row r="1608" spans="2:13" x14ac:dyDescent="0.25">
      <c r="B1608" s="12"/>
      <c r="C1608" s="95"/>
      <c r="D1608" s="95"/>
      <c r="E1608" s="95"/>
      <c r="F1608" s="103"/>
      <c r="G1608" s="11"/>
      <c r="J1608" s="103"/>
      <c r="K1608" s="103"/>
      <c r="L1608" s="103"/>
      <c r="M1608" s="103"/>
    </row>
    <row r="1609" spans="2:13" x14ac:dyDescent="0.25">
      <c r="B1609" s="12"/>
      <c r="C1609" s="95"/>
      <c r="D1609" s="95"/>
      <c r="E1609" s="95"/>
      <c r="F1609" s="103"/>
      <c r="G1609" s="11"/>
      <c r="J1609" s="103"/>
      <c r="K1609" s="103"/>
      <c r="L1609" s="103"/>
      <c r="M1609" s="103"/>
    </row>
    <row r="1610" spans="2:13" x14ac:dyDescent="0.25">
      <c r="B1610" s="12"/>
      <c r="C1610" s="95"/>
      <c r="D1610" s="95"/>
      <c r="E1610" s="95"/>
      <c r="F1610" s="103"/>
      <c r="G1610" s="11"/>
      <c r="J1610" s="103"/>
      <c r="K1610" s="103"/>
      <c r="L1610" s="103"/>
      <c r="M1610" s="103"/>
    </row>
    <row r="1611" spans="2:13" x14ac:dyDescent="0.25">
      <c r="B1611" s="12"/>
      <c r="C1611" s="95"/>
      <c r="D1611" s="95"/>
      <c r="E1611" s="95"/>
      <c r="F1611" s="103"/>
      <c r="G1611" s="11"/>
      <c r="J1611" s="103"/>
      <c r="K1611" s="103"/>
      <c r="L1611" s="103"/>
      <c r="M1611" s="103"/>
    </row>
    <row r="1612" spans="2:13" x14ac:dyDescent="0.25">
      <c r="B1612" s="12"/>
      <c r="C1612" s="95"/>
      <c r="D1612" s="95"/>
      <c r="E1612" s="95"/>
      <c r="F1612" s="103"/>
      <c r="G1612" s="11"/>
      <c r="J1612" s="103"/>
      <c r="K1612" s="103"/>
      <c r="L1612" s="103"/>
      <c r="M1612" s="103"/>
    </row>
    <row r="1613" spans="2:13" x14ac:dyDescent="0.25">
      <c r="B1613" s="12"/>
      <c r="C1613" s="95"/>
      <c r="D1613" s="95"/>
      <c r="E1613" s="95"/>
      <c r="F1613" s="103"/>
      <c r="G1613" s="11"/>
      <c r="J1613" s="103"/>
      <c r="K1613" s="103"/>
      <c r="L1613" s="103"/>
      <c r="M1613" s="103"/>
    </row>
    <row r="1614" spans="2:13" x14ac:dyDescent="0.25">
      <c r="B1614" s="12"/>
      <c r="C1614" s="95"/>
      <c r="D1614" s="95"/>
      <c r="E1614" s="95"/>
      <c r="F1614" s="103"/>
      <c r="G1614" s="11"/>
      <c r="J1614" s="103"/>
      <c r="K1614" s="103"/>
      <c r="L1614" s="103"/>
      <c r="M1614" s="103"/>
    </row>
    <row r="1615" spans="2:13" x14ac:dyDescent="0.25">
      <c r="B1615" s="12"/>
      <c r="C1615" s="95"/>
      <c r="D1615" s="95"/>
      <c r="E1615" s="95"/>
      <c r="F1615" s="103"/>
      <c r="G1615" s="11"/>
      <c r="J1615" s="103"/>
      <c r="K1615" s="103"/>
      <c r="L1615" s="103"/>
      <c r="M1615" s="103"/>
    </row>
    <row r="1616" spans="2:13" x14ac:dyDescent="0.25">
      <c r="B1616" s="12"/>
      <c r="C1616" s="95"/>
      <c r="D1616" s="95"/>
      <c r="E1616" s="95"/>
      <c r="F1616" s="103"/>
      <c r="G1616" s="11"/>
      <c r="J1616" s="103"/>
      <c r="K1616" s="103"/>
      <c r="L1616" s="103"/>
      <c r="M1616" s="103"/>
    </row>
    <row r="1617" spans="2:13" x14ac:dyDescent="0.25">
      <c r="B1617" s="12"/>
      <c r="C1617" s="95"/>
      <c r="D1617" s="95"/>
      <c r="E1617" s="95"/>
      <c r="F1617" s="103"/>
      <c r="G1617" s="11"/>
      <c r="J1617" s="103"/>
      <c r="K1617" s="103"/>
      <c r="L1617" s="103"/>
      <c r="M1617" s="103"/>
    </row>
    <row r="1618" spans="2:13" x14ac:dyDescent="0.25">
      <c r="B1618" s="12"/>
      <c r="C1618" s="95"/>
      <c r="D1618" s="95"/>
      <c r="E1618" s="95"/>
      <c r="F1618" s="103"/>
      <c r="G1618" s="11"/>
      <c r="J1618" s="103"/>
      <c r="K1618" s="103"/>
      <c r="L1618" s="103"/>
      <c r="M1618" s="103"/>
    </row>
    <row r="1619" spans="2:13" x14ac:dyDescent="0.25">
      <c r="B1619" s="12"/>
      <c r="C1619" s="95"/>
      <c r="D1619" s="95"/>
      <c r="E1619" s="95"/>
      <c r="F1619" s="103"/>
      <c r="G1619" s="11"/>
      <c r="J1619" s="103"/>
      <c r="K1619" s="103"/>
      <c r="L1619" s="103"/>
      <c r="M1619" s="103"/>
    </row>
    <row r="1620" spans="2:13" x14ac:dyDescent="0.25">
      <c r="B1620" s="12"/>
      <c r="C1620" s="95"/>
      <c r="D1620" s="95"/>
      <c r="E1620" s="95"/>
      <c r="F1620" s="103"/>
      <c r="G1620" s="11"/>
      <c r="J1620" s="103"/>
      <c r="K1620" s="103"/>
      <c r="L1620" s="103"/>
      <c r="M1620" s="103"/>
    </row>
    <row r="1621" spans="2:13" x14ac:dyDescent="0.25">
      <c r="B1621" s="12"/>
      <c r="C1621" s="95"/>
      <c r="D1621" s="95"/>
      <c r="E1621" s="95"/>
      <c r="F1621" s="103"/>
      <c r="G1621" s="11"/>
      <c r="J1621" s="103"/>
      <c r="K1621" s="103"/>
      <c r="L1621" s="103"/>
      <c r="M1621" s="103"/>
    </row>
    <row r="1622" spans="2:13" x14ac:dyDescent="0.25">
      <c r="B1622" s="12"/>
      <c r="C1622" s="95"/>
      <c r="D1622" s="95"/>
      <c r="E1622" s="95"/>
      <c r="F1622" s="103"/>
      <c r="G1622" s="11"/>
      <c r="J1622" s="103"/>
      <c r="K1622" s="103"/>
      <c r="L1622" s="103"/>
      <c r="M1622" s="103"/>
    </row>
    <row r="1623" spans="2:13" x14ac:dyDescent="0.25">
      <c r="B1623" s="12"/>
      <c r="C1623" s="95"/>
      <c r="D1623" s="95"/>
      <c r="E1623" s="95"/>
      <c r="F1623" s="103"/>
      <c r="G1623" s="11"/>
      <c r="J1623" s="103"/>
      <c r="K1623" s="103"/>
      <c r="L1623" s="103"/>
      <c r="M1623" s="103"/>
    </row>
    <row r="1624" spans="2:13" x14ac:dyDescent="0.25">
      <c r="B1624" s="12"/>
      <c r="C1624" s="95"/>
      <c r="D1624" s="95"/>
      <c r="E1624" s="95"/>
      <c r="F1624" s="103"/>
      <c r="G1624" s="11"/>
      <c r="J1624" s="103"/>
      <c r="K1624" s="103"/>
      <c r="L1624" s="103"/>
      <c r="M1624" s="103"/>
    </row>
    <row r="1625" spans="2:13" x14ac:dyDescent="0.25">
      <c r="B1625" s="12"/>
      <c r="C1625" s="95"/>
      <c r="D1625" s="95"/>
      <c r="E1625" s="95"/>
      <c r="F1625" s="103"/>
      <c r="G1625" s="11"/>
      <c r="J1625" s="103"/>
      <c r="K1625" s="103"/>
      <c r="L1625" s="103"/>
      <c r="M1625" s="103"/>
    </row>
    <row r="1626" spans="2:13" x14ac:dyDescent="0.25">
      <c r="B1626" s="12"/>
      <c r="C1626" s="95"/>
      <c r="D1626" s="95"/>
      <c r="E1626" s="95"/>
      <c r="F1626" s="103"/>
      <c r="G1626" s="11"/>
      <c r="J1626" s="103"/>
      <c r="K1626" s="103"/>
      <c r="L1626" s="103"/>
      <c r="M1626" s="103"/>
    </row>
    <row r="1627" spans="2:13" x14ac:dyDescent="0.25">
      <c r="B1627" s="12"/>
      <c r="C1627" s="95"/>
      <c r="D1627" s="95"/>
      <c r="E1627" s="95"/>
      <c r="F1627" s="103"/>
      <c r="G1627" s="11"/>
      <c r="J1627" s="103"/>
      <c r="K1627" s="103"/>
      <c r="L1627" s="103"/>
      <c r="M1627" s="103"/>
    </row>
    <row r="1628" spans="2:13" x14ac:dyDescent="0.25">
      <c r="B1628" s="12"/>
      <c r="C1628" s="95"/>
      <c r="D1628" s="95"/>
      <c r="E1628" s="95"/>
      <c r="F1628" s="103"/>
      <c r="G1628" s="11"/>
      <c r="J1628" s="103"/>
      <c r="K1628" s="103"/>
      <c r="L1628" s="103"/>
      <c r="M1628" s="103"/>
    </row>
    <row r="1629" spans="2:13" x14ac:dyDescent="0.25">
      <c r="B1629" s="12"/>
      <c r="C1629" s="95"/>
      <c r="D1629" s="95"/>
      <c r="E1629" s="95"/>
      <c r="F1629" s="103"/>
      <c r="G1629" s="11"/>
      <c r="J1629" s="103"/>
      <c r="K1629" s="103"/>
      <c r="L1629" s="103"/>
      <c r="M1629" s="103"/>
    </row>
    <row r="1630" spans="2:13" x14ac:dyDescent="0.25">
      <c r="B1630" s="12"/>
      <c r="C1630" s="95"/>
      <c r="D1630" s="95"/>
      <c r="E1630" s="95"/>
      <c r="F1630" s="103"/>
      <c r="G1630" s="11"/>
      <c r="J1630" s="103"/>
      <c r="K1630" s="103"/>
      <c r="L1630" s="103"/>
      <c r="M1630" s="103"/>
    </row>
    <row r="1631" spans="2:13" x14ac:dyDescent="0.25">
      <c r="B1631" s="12"/>
      <c r="C1631" s="95"/>
      <c r="D1631" s="95"/>
      <c r="E1631" s="95"/>
      <c r="F1631" s="103"/>
      <c r="G1631" s="11"/>
      <c r="J1631" s="103"/>
      <c r="K1631" s="103"/>
      <c r="L1631" s="103"/>
      <c r="M1631" s="103"/>
    </row>
    <row r="1632" spans="2:13" x14ac:dyDescent="0.25">
      <c r="B1632" s="12"/>
      <c r="C1632" s="95"/>
      <c r="D1632" s="95"/>
      <c r="E1632" s="95"/>
      <c r="F1632" s="103"/>
      <c r="G1632" s="11"/>
      <c r="J1632" s="103"/>
      <c r="K1632" s="103"/>
      <c r="L1632" s="103"/>
      <c r="M1632" s="103"/>
    </row>
    <row r="1633" spans="2:13" x14ac:dyDescent="0.25">
      <c r="B1633" s="12"/>
      <c r="C1633" s="95"/>
      <c r="D1633" s="95"/>
      <c r="E1633" s="95"/>
      <c r="F1633" s="103"/>
      <c r="G1633" s="11"/>
      <c r="J1633" s="103"/>
      <c r="K1633" s="103"/>
      <c r="L1633" s="103"/>
      <c r="M1633" s="103"/>
    </row>
    <row r="1634" spans="2:13" x14ac:dyDescent="0.25">
      <c r="B1634" s="12"/>
      <c r="C1634" s="95"/>
      <c r="D1634" s="95"/>
      <c r="E1634" s="95"/>
      <c r="F1634" s="103"/>
      <c r="G1634" s="11"/>
      <c r="J1634" s="103"/>
      <c r="K1634" s="103"/>
      <c r="L1634" s="103"/>
      <c r="M1634" s="103"/>
    </row>
    <row r="1635" spans="2:13" x14ac:dyDescent="0.25">
      <c r="B1635" s="12"/>
      <c r="C1635" s="95"/>
      <c r="D1635" s="95"/>
      <c r="E1635" s="95"/>
      <c r="F1635" s="103"/>
      <c r="G1635" s="11"/>
      <c r="J1635" s="103"/>
      <c r="K1635" s="103"/>
      <c r="L1635" s="103"/>
      <c r="M1635" s="103"/>
    </row>
    <row r="1636" spans="2:13" x14ac:dyDescent="0.25">
      <c r="B1636" s="12"/>
      <c r="C1636" s="95"/>
      <c r="D1636" s="95"/>
      <c r="E1636" s="95"/>
      <c r="F1636" s="103"/>
      <c r="G1636" s="11"/>
      <c r="J1636" s="103"/>
      <c r="K1636" s="103"/>
      <c r="L1636" s="103"/>
      <c r="M1636" s="103"/>
    </row>
    <row r="1637" spans="2:13" x14ac:dyDescent="0.25">
      <c r="B1637" s="12"/>
      <c r="C1637" s="95"/>
      <c r="D1637" s="95"/>
      <c r="E1637" s="95"/>
      <c r="F1637" s="103"/>
      <c r="G1637" s="11"/>
      <c r="J1637" s="103"/>
      <c r="K1637" s="103"/>
      <c r="L1637" s="103"/>
      <c r="M1637" s="103"/>
    </row>
    <row r="1638" spans="2:13" x14ac:dyDescent="0.25">
      <c r="B1638" s="12"/>
      <c r="C1638" s="95"/>
      <c r="D1638" s="95"/>
      <c r="E1638" s="95"/>
      <c r="F1638" s="103"/>
      <c r="G1638" s="11"/>
      <c r="J1638" s="103"/>
      <c r="K1638" s="103"/>
      <c r="L1638" s="103"/>
      <c r="M1638" s="103"/>
    </row>
    <row r="1639" spans="2:13" x14ac:dyDescent="0.25">
      <c r="B1639" s="12"/>
      <c r="C1639" s="95"/>
      <c r="D1639" s="95"/>
      <c r="E1639" s="95"/>
      <c r="F1639" s="103"/>
      <c r="G1639" s="11"/>
      <c r="J1639" s="103"/>
      <c r="K1639" s="103"/>
      <c r="L1639" s="103"/>
      <c r="M1639" s="103"/>
    </row>
    <row r="1640" spans="2:13" x14ac:dyDescent="0.25">
      <c r="B1640" s="12"/>
      <c r="C1640" s="95"/>
      <c r="D1640" s="95"/>
      <c r="E1640" s="95"/>
      <c r="F1640" s="103"/>
      <c r="G1640" s="11"/>
      <c r="J1640" s="103"/>
      <c r="K1640" s="103"/>
      <c r="L1640" s="103"/>
      <c r="M1640" s="103"/>
    </row>
    <row r="1641" spans="2:13" x14ac:dyDescent="0.25">
      <c r="B1641" s="12"/>
      <c r="C1641" s="95"/>
      <c r="D1641" s="95"/>
      <c r="E1641" s="95"/>
      <c r="F1641" s="103"/>
      <c r="G1641" s="11"/>
      <c r="J1641" s="103"/>
      <c r="K1641" s="103"/>
      <c r="L1641" s="103"/>
      <c r="M1641" s="103"/>
    </row>
    <row r="1642" spans="2:13" x14ac:dyDescent="0.25">
      <c r="B1642" s="12"/>
      <c r="C1642" s="95"/>
      <c r="D1642" s="95"/>
      <c r="E1642" s="95"/>
      <c r="F1642" s="103"/>
      <c r="G1642" s="11"/>
      <c r="J1642" s="103"/>
      <c r="K1642" s="103"/>
      <c r="L1642" s="103"/>
      <c r="M1642" s="103"/>
    </row>
    <row r="1643" spans="2:13" x14ac:dyDescent="0.25">
      <c r="B1643" s="12"/>
      <c r="C1643" s="95"/>
      <c r="D1643" s="95"/>
      <c r="E1643" s="95"/>
      <c r="F1643" s="103"/>
      <c r="G1643" s="11"/>
      <c r="J1643" s="103"/>
      <c r="K1643" s="103"/>
      <c r="L1643" s="103"/>
      <c r="M1643" s="103"/>
    </row>
    <row r="1644" spans="2:13" x14ac:dyDescent="0.25">
      <c r="B1644" s="12"/>
      <c r="C1644" s="95"/>
      <c r="D1644" s="95"/>
      <c r="E1644" s="95"/>
      <c r="F1644" s="103"/>
      <c r="G1644" s="11"/>
      <c r="J1644" s="103"/>
      <c r="K1644" s="103"/>
      <c r="L1644" s="103"/>
      <c r="M1644" s="103"/>
    </row>
    <row r="1645" spans="2:13" x14ac:dyDescent="0.25">
      <c r="B1645" s="12"/>
      <c r="C1645" s="95"/>
      <c r="D1645" s="95"/>
      <c r="E1645" s="95"/>
      <c r="F1645" s="103"/>
      <c r="G1645" s="11"/>
      <c r="J1645" s="103"/>
      <c r="K1645" s="103"/>
      <c r="L1645" s="103"/>
      <c r="M1645" s="103"/>
    </row>
    <row r="1646" spans="2:13" x14ac:dyDescent="0.25">
      <c r="B1646" s="12"/>
      <c r="C1646" s="95"/>
      <c r="D1646" s="95"/>
      <c r="E1646" s="95"/>
      <c r="F1646" s="103"/>
      <c r="G1646" s="11"/>
      <c r="J1646" s="103"/>
      <c r="K1646" s="103"/>
      <c r="L1646" s="103"/>
      <c r="M1646" s="103"/>
    </row>
    <row r="1647" spans="2:13" x14ac:dyDescent="0.25">
      <c r="B1647" s="12"/>
      <c r="C1647" s="95"/>
      <c r="D1647" s="95"/>
      <c r="E1647" s="95"/>
      <c r="F1647" s="103"/>
      <c r="G1647" s="11"/>
      <c r="J1647" s="103"/>
      <c r="K1647" s="103"/>
      <c r="L1647" s="103"/>
      <c r="M1647" s="103"/>
    </row>
    <row r="1648" spans="2:13" x14ac:dyDescent="0.25">
      <c r="B1648" s="12"/>
      <c r="C1648" s="95"/>
      <c r="D1648" s="95"/>
      <c r="E1648" s="95"/>
      <c r="F1648" s="103"/>
      <c r="G1648" s="11"/>
      <c r="J1648" s="103"/>
      <c r="K1648" s="103"/>
      <c r="L1648" s="103"/>
      <c r="M1648" s="103"/>
    </row>
    <row r="1649" spans="2:13" x14ac:dyDescent="0.25">
      <c r="B1649" s="12"/>
      <c r="C1649" s="95"/>
      <c r="D1649" s="95"/>
      <c r="E1649" s="95"/>
      <c r="F1649" s="103"/>
      <c r="G1649" s="11"/>
      <c r="J1649" s="103"/>
      <c r="K1649" s="103"/>
      <c r="L1649" s="103"/>
      <c r="M1649" s="103"/>
    </row>
    <row r="1650" spans="2:13" x14ac:dyDescent="0.25">
      <c r="B1650" s="12"/>
      <c r="C1650" s="95"/>
      <c r="D1650" s="95"/>
      <c r="E1650" s="95"/>
      <c r="F1650" s="103"/>
      <c r="G1650" s="11"/>
      <c r="J1650" s="103"/>
      <c r="K1650" s="103"/>
      <c r="L1650" s="103"/>
      <c r="M1650" s="103"/>
    </row>
    <row r="1651" spans="2:13" x14ac:dyDescent="0.25">
      <c r="B1651" s="12"/>
      <c r="C1651" s="95"/>
      <c r="D1651" s="95"/>
      <c r="E1651" s="95"/>
      <c r="F1651" s="103"/>
      <c r="G1651" s="11"/>
      <c r="J1651" s="103"/>
      <c r="K1651" s="103"/>
      <c r="L1651" s="103"/>
      <c r="M1651" s="103"/>
    </row>
    <row r="1652" spans="2:13" x14ac:dyDescent="0.25">
      <c r="B1652" s="12"/>
      <c r="C1652" s="95"/>
      <c r="D1652" s="95"/>
      <c r="E1652" s="95"/>
      <c r="F1652" s="103"/>
      <c r="G1652" s="11"/>
      <c r="J1652" s="103"/>
      <c r="K1652" s="103"/>
      <c r="L1652" s="103"/>
      <c r="M1652" s="103"/>
    </row>
    <row r="1653" spans="2:13" x14ac:dyDescent="0.25">
      <c r="B1653" s="12"/>
      <c r="C1653" s="95"/>
      <c r="D1653" s="95"/>
      <c r="E1653" s="95"/>
      <c r="F1653" s="103"/>
      <c r="G1653" s="11"/>
      <c r="J1653" s="103"/>
      <c r="K1653" s="103"/>
      <c r="L1653" s="103"/>
      <c r="M1653" s="103"/>
    </row>
    <row r="1654" spans="2:13" x14ac:dyDescent="0.25">
      <c r="B1654" s="12"/>
      <c r="C1654" s="95"/>
      <c r="D1654" s="95"/>
      <c r="E1654" s="95"/>
      <c r="F1654" s="103"/>
      <c r="G1654" s="11"/>
      <c r="J1654" s="103"/>
      <c r="K1654" s="103"/>
      <c r="L1654" s="103"/>
      <c r="M1654" s="103"/>
    </row>
    <row r="1655" spans="2:13" x14ac:dyDescent="0.25">
      <c r="B1655" s="12"/>
      <c r="C1655" s="95"/>
      <c r="D1655" s="95"/>
      <c r="E1655" s="95"/>
      <c r="F1655" s="103"/>
      <c r="G1655" s="11"/>
      <c r="J1655" s="103"/>
      <c r="K1655" s="103"/>
      <c r="L1655" s="103"/>
      <c r="M1655" s="103"/>
    </row>
    <row r="1656" spans="2:13" x14ac:dyDescent="0.25">
      <c r="B1656" s="12"/>
      <c r="C1656" s="95"/>
      <c r="D1656" s="95"/>
      <c r="E1656" s="95"/>
      <c r="F1656" s="103"/>
      <c r="G1656" s="11"/>
      <c r="J1656" s="103"/>
      <c r="K1656" s="103"/>
      <c r="L1656" s="103"/>
      <c r="M1656" s="103"/>
    </row>
    <row r="1657" spans="2:13" x14ac:dyDescent="0.25">
      <c r="B1657" s="12"/>
      <c r="C1657" s="95"/>
      <c r="D1657" s="95"/>
      <c r="E1657" s="95"/>
      <c r="F1657" s="103"/>
      <c r="G1657" s="11"/>
      <c r="J1657" s="103"/>
      <c r="K1657" s="103"/>
      <c r="L1657" s="103"/>
      <c r="M1657" s="103"/>
    </row>
    <row r="1658" spans="2:13" x14ac:dyDescent="0.25">
      <c r="B1658" s="12"/>
      <c r="C1658" s="95"/>
      <c r="D1658" s="95"/>
      <c r="E1658" s="95"/>
      <c r="F1658" s="103"/>
      <c r="G1658" s="11"/>
      <c r="J1658" s="103"/>
      <c r="K1658" s="103"/>
      <c r="L1658" s="103"/>
      <c r="M1658" s="103"/>
    </row>
    <row r="1659" spans="2:13" x14ac:dyDescent="0.25">
      <c r="B1659" s="12"/>
      <c r="C1659" s="95"/>
      <c r="D1659" s="95"/>
      <c r="E1659" s="95"/>
      <c r="F1659" s="103"/>
      <c r="G1659" s="11"/>
      <c r="J1659" s="103"/>
      <c r="K1659" s="103"/>
      <c r="L1659" s="103"/>
      <c r="M1659" s="103"/>
    </row>
    <row r="1660" spans="2:13" x14ac:dyDescent="0.25">
      <c r="B1660" s="12"/>
      <c r="C1660" s="95"/>
      <c r="D1660" s="95"/>
      <c r="E1660" s="95"/>
      <c r="F1660" s="103"/>
      <c r="G1660" s="11"/>
      <c r="J1660" s="103"/>
      <c r="K1660" s="103"/>
      <c r="L1660" s="103"/>
      <c r="M1660" s="103"/>
    </row>
    <row r="1661" spans="2:13" x14ac:dyDescent="0.25">
      <c r="B1661" s="12"/>
      <c r="C1661" s="95"/>
      <c r="D1661" s="95"/>
      <c r="E1661" s="95"/>
      <c r="F1661" s="103"/>
      <c r="G1661" s="11"/>
      <c r="J1661" s="103"/>
      <c r="K1661" s="103"/>
      <c r="L1661" s="103"/>
      <c r="M1661" s="103"/>
    </row>
    <row r="1662" spans="2:13" x14ac:dyDescent="0.25">
      <c r="B1662" s="12"/>
      <c r="C1662" s="95"/>
      <c r="D1662" s="95"/>
      <c r="E1662" s="95"/>
      <c r="F1662" s="103"/>
      <c r="G1662" s="11"/>
      <c r="J1662" s="103"/>
      <c r="K1662" s="103"/>
      <c r="L1662" s="103"/>
      <c r="M1662" s="103"/>
    </row>
    <row r="1663" spans="2:13" x14ac:dyDescent="0.25">
      <c r="B1663" s="12"/>
      <c r="C1663" s="95"/>
      <c r="D1663" s="95"/>
      <c r="E1663" s="95"/>
      <c r="F1663" s="103"/>
      <c r="G1663" s="11"/>
      <c r="J1663" s="103"/>
      <c r="K1663" s="103"/>
      <c r="L1663" s="103"/>
      <c r="M1663" s="103"/>
    </row>
    <row r="1664" spans="2:13" x14ac:dyDescent="0.25">
      <c r="B1664" s="12"/>
      <c r="C1664" s="95"/>
      <c r="D1664" s="95"/>
      <c r="E1664" s="95"/>
      <c r="F1664" s="103"/>
      <c r="G1664" s="11"/>
      <c r="J1664" s="103"/>
      <c r="K1664" s="103"/>
      <c r="L1664" s="103"/>
      <c r="M1664" s="103"/>
    </row>
    <row r="1665" spans="2:13" x14ac:dyDescent="0.25">
      <c r="B1665" s="12"/>
      <c r="C1665" s="95"/>
      <c r="D1665" s="95"/>
      <c r="E1665" s="95"/>
      <c r="F1665" s="103"/>
      <c r="G1665" s="11"/>
      <c r="J1665" s="103"/>
      <c r="K1665" s="103"/>
      <c r="L1665" s="103"/>
      <c r="M1665" s="103"/>
    </row>
    <row r="1666" spans="2:13" x14ac:dyDescent="0.25">
      <c r="B1666" s="12"/>
      <c r="C1666" s="95"/>
      <c r="D1666" s="95"/>
      <c r="E1666" s="95"/>
      <c r="F1666" s="103"/>
      <c r="G1666" s="11"/>
      <c r="J1666" s="103"/>
      <c r="K1666" s="103"/>
      <c r="L1666" s="103"/>
      <c r="M1666" s="103"/>
    </row>
    <row r="1667" spans="2:13" x14ac:dyDescent="0.25">
      <c r="B1667" s="12"/>
      <c r="C1667" s="95"/>
      <c r="D1667" s="95"/>
      <c r="E1667" s="95"/>
      <c r="F1667" s="103"/>
      <c r="G1667" s="11"/>
      <c r="J1667" s="103"/>
      <c r="K1667" s="103"/>
      <c r="L1667" s="103"/>
      <c r="M1667" s="103"/>
    </row>
    <row r="1668" spans="2:13" x14ac:dyDescent="0.25">
      <c r="B1668" s="12"/>
      <c r="C1668" s="95"/>
      <c r="D1668" s="95"/>
      <c r="E1668" s="95"/>
      <c r="F1668" s="103"/>
      <c r="G1668" s="11"/>
      <c r="J1668" s="103"/>
      <c r="K1668" s="103"/>
      <c r="L1668" s="103"/>
      <c r="M1668" s="103"/>
    </row>
    <row r="1669" spans="2:13" x14ac:dyDescent="0.25">
      <c r="B1669" s="12"/>
      <c r="C1669" s="95"/>
      <c r="D1669" s="95"/>
      <c r="E1669" s="95"/>
      <c r="F1669" s="103"/>
      <c r="G1669" s="11"/>
      <c r="J1669" s="103"/>
      <c r="K1669" s="103"/>
      <c r="L1669" s="103"/>
      <c r="M1669" s="103"/>
    </row>
    <row r="1670" spans="2:13" x14ac:dyDescent="0.25">
      <c r="B1670" s="12"/>
      <c r="C1670" s="95"/>
      <c r="D1670" s="95"/>
      <c r="E1670" s="95"/>
      <c r="F1670" s="103"/>
      <c r="G1670" s="11"/>
      <c r="J1670" s="103"/>
      <c r="K1670" s="103"/>
      <c r="L1670" s="103"/>
      <c r="M1670" s="103"/>
    </row>
    <row r="1671" spans="2:13" x14ac:dyDescent="0.25">
      <c r="B1671" s="12"/>
      <c r="C1671" s="95"/>
      <c r="D1671" s="95"/>
      <c r="E1671" s="95"/>
      <c r="F1671" s="103"/>
      <c r="G1671" s="11"/>
      <c r="J1671" s="103"/>
      <c r="K1671" s="103"/>
      <c r="L1671" s="103"/>
      <c r="M1671" s="103"/>
    </row>
    <row r="1672" spans="2:13" x14ac:dyDescent="0.25">
      <c r="B1672" s="12"/>
      <c r="C1672" s="95"/>
      <c r="D1672" s="95"/>
      <c r="E1672" s="95"/>
      <c r="F1672" s="103"/>
      <c r="G1672" s="11"/>
      <c r="J1672" s="103"/>
      <c r="K1672" s="103"/>
      <c r="L1672" s="103"/>
      <c r="M1672" s="103"/>
    </row>
    <row r="1673" spans="2:13" x14ac:dyDescent="0.25">
      <c r="B1673" s="12"/>
      <c r="C1673" s="95"/>
      <c r="D1673" s="95"/>
      <c r="E1673" s="95"/>
      <c r="F1673" s="103"/>
      <c r="G1673" s="11"/>
      <c r="J1673" s="103"/>
      <c r="K1673" s="103"/>
      <c r="L1673" s="103"/>
      <c r="M1673" s="103"/>
    </row>
    <row r="1674" spans="2:13" x14ac:dyDescent="0.25">
      <c r="B1674" s="12"/>
      <c r="C1674" s="95"/>
      <c r="D1674" s="95"/>
      <c r="E1674" s="95"/>
      <c r="F1674" s="103"/>
      <c r="G1674" s="11"/>
      <c r="J1674" s="103"/>
      <c r="K1674" s="103"/>
      <c r="L1674" s="103"/>
      <c r="M1674" s="103"/>
    </row>
    <row r="1675" spans="2:13" x14ac:dyDescent="0.25">
      <c r="B1675" s="12"/>
      <c r="C1675" s="95"/>
      <c r="D1675" s="95"/>
      <c r="E1675" s="95"/>
      <c r="F1675" s="103"/>
      <c r="G1675" s="11"/>
      <c r="J1675" s="103"/>
      <c r="K1675" s="103"/>
      <c r="L1675" s="103"/>
      <c r="M1675" s="103"/>
    </row>
    <row r="1676" spans="2:13" x14ac:dyDescent="0.25">
      <c r="B1676" s="12"/>
      <c r="C1676" s="95"/>
      <c r="D1676" s="95"/>
      <c r="E1676" s="95"/>
      <c r="F1676" s="103"/>
      <c r="G1676" s="11"/>
      <c r="J1676" s="103"/>
      <c r="K1676" s="103"/>
      <c r="L1676" s="103"/>
      <c r="M1676" s="103"/>
    </row>
    <row r="1677" spans="2:13" x14ac:dyDescent="0.25">
      <c r="B1677" s="12"/>
      <c r="C1677" s="95"/>
      <c r="D1677" s="95"/>
      <c r="E1677" s="95"/>
      <c r="F1677" s="103"/>
      <c r="G1677" s="11"/>
      <c r="J1677" s="103"/>
      <c r="K1677" s="103"/>
      <c r="L1677" s="103"/>
      <c r="M1677" s="103"/>
    </row>
    <row r="1678" spans="2:13" x14ac:dyDescent="0.25">
      <c r="B1678" s="12"/>
      <c r="C1678" s="95"/>
      <c r="D1678" s="95"/>
      <c r="E1678" s="95"/>
      <c r="F1678" s="103"/>
      <c r="G1678" s="11"/>
      <c r="J1678" s="103"/>
      <c r="K1678" s="103"/>
      <c r="L1678" s="103"/>
      <c r="M1678" s="103"/>
    </row>
    <row r="1679" spans="2:13" x14ac:dyDescent="0.25">
      <c r="B1679" s="12"/>
      <c r="C1679" s="95"/>
      <c r="D1679" s="95"/>
      <c r="E1679" s="95"/>
      <c r="F1679" s="103"/>
      <c r="G1679" s="11"/>
      <c r="J1679" s="103"/>
      <c r="K1679" s="103"/>
      <c r="L1679" s="103"/>
      <c r="M1679" s="103"/>
    </row>
    <row r="1680" spans="2:13" x14ac:dyDescent="0.25">
      <c r="B1680" s="12"/>
      <c r="C1680" s="95"/>
      <c r="D1680" s="95"/>
      <c r="E1680" s="95"/>
      <c r="F1680" s="103"/>
      <c r="G1680" s="11"/>
      <c r="J1680" s="103"/>
      <c r="K1680" s="103"/>
      <c r="L1680" s="103"/>
      <c r="M1680" s="103"/>
    </row>
    <row r="1681" spans="2:13" x14ac:dyDescent="0.25">
      <c r="B1681" s="12"/>
      <c r="C1681" s="95"/>
      <c r="D1681" s="95"/>
      <c r="E1681" s="95"/>
      <c r="F1681" s="103"/>
      <c r="G1681" s="11"/>
      <c r="J1681" s="103"/>
      <c r="K1681" s="103"/>
      <c r="L1681" s="103"/>
      <c r="M1681" s="103"/>
    </row>
    <row r="1682" spans="2:13" x14ac:dyDescent="0.25">
      <c r="B1682" s="12"/>
      <c r="C1682" s="95"/>
      <c r="D1682" s="95"/>
      <c r="E1682" s="95"/>
      <c r="F1682" s="103"/>
      <c r="G1682" s="11"/>
      <c r="J1682" s="103"/>
      <c r="K1682" s="103"/>
      <c r="L1682" s="103"/>
      <c r="M1682" s="103"/>
    </row>
    <row r="1683" spans="2:13" x14ac:dyDescent="0.25">
      <c r="B1683" s="12"/>
      <c r="C1683" s="95"/>
      <c r="D1683" s="95"/>
      <c r="E1683" s="95"/>
      <c r="F1683" s="103"/>
      <c r="G1683" s="11"/>
      <c r="J1683" s="103"/>
      <c r="K1683" s="103"/>
      <c r="L1683" s="103"/>
      <c r="M1683" s="103"/>
    </row>
    <row r="1684" spans="2:13" x14ac:dyDescent="0.25">
      <c r="B1684" s="12"/>
      <c r="C1684" s="95"/>
      <c r="D1684" s="95"/>
      <c r="E1684" s="95"/>
      <c r="F1684" s="103"/>
      <c r="G1684" s="11"/>
      <c r="J1684" s="103"/>
      <c r="K1684" s="103"/>
      <c r="L1684" s="103"/>
      <c r="M1684" s="103"/>
    </row>
    <row r="1685" spans="2:13" x14ac:dyDescent="0.25">
      <c r="B1685" s="12"/>
      <c r="C1685" s="95"/>
      <c r="D1685" s="95"/>
      <c r="E1685" s="95"/>
      <c r="F1685" s="103"/>
      <c r="G1685" s="11"/>
      <c r="J1685" s="103"/>
      <c r="K1685" s="103"/>
      <c r="L1685" s="103"/>
      <c r="M1685" s="103"/>
    </row>
    <row r="1686" spans="2:13" x14ac:dyDescent="0.25">
      <c r="B1686" s="12"/>
      <c r="C1686" s="95"/>
      <c r="D1686" s="95"/>
      <c r="E1686" s="95"/>
      <c r="F1686" s="103"/>
      <c r="G1686" s="11"/>
      <c r="J1686" s="103"/>
      <c r="K1686" s="103"/>
      <c r="L1686" s="103"/>
      <c r="M1686" s="103"/>
    </row>
    <row r="1687" spans="2:13" x14ac:dyDescent="0.25">
      <c r="B1687" s="12"/>
      <c r="C1687" s="95"/>
      <c r="D1687" s="95"/>
      <c r="E1687" s="95"/>
      <c r="F1687" s="103"/>
      <c r="G1687" s="11"/>
      <c r="J1687" s="103"/>
      <c r="K1687" s="103"/>
      <c r="L1687" s="103"/>
      <c r="M1687" s="103"/>
    </row>
    <row r="1688" spans="2:13" x14ac:dyDescent="0.25">
      <c r="B1688" s="12"/>
      <c r="C1688" s="95"/>
      <c r="D1688" s="95"/>
      <c r="E1688" s="95"/>
      <c r="F1688" s="103"/>
      <c r="G1688" s="11"/>
      <c r="J1688" s="103"/>
      <c r="K1688" s="103"/>
      <c r="L1688" s="103"/>
      <c r="M1688" s="103"/>
    </row>
    <row r="1689" spans="2:13" x14ac:dyDescent="0.25">
      <c r="B1689" s="12"/>
      <c r="C1689" s="95"/>
      <c r="D1689" s="95"/>
      <c r="E1689" s="95"/>
      <c r="F1689" s="103"/>
      <c r="G1689" s="11"/>
      <c r="J1689" s="103"/>
      <c r="K1689" s="103"/>
      <c r="L1689" s="103"/>
      <c r="M1689" s="103"/>
    </row>
    <row r="1690" spans="2:13" x14ac:dyDescent="0.25">
      <c r="B1690" s="12"/>
      <c r="C1690" s="95"/>
      <c r="D1690" s="95"/>
      <c r="E1690" s="95"/>
      <c r="F1690" s="103"/>
      <c r="G1690" s="11"/>
      <c r="J1690" s="103"/>
      <c r="K1690" s="103"/>
      <c r="L1690" s="103"/>
      <c r="M1690" s="103"/>
    </row>
    <row r="1691" spans="2:13" x14ac:dyDescent="0.25">
      <c r="B1691" s="12"/>
      <c r="C1691" s="95"/>
      <c r="D1691" s="95"/>
      <c r="E1691" s="95"/>
      <c r="F1691" s="103"/>
      <c r="G1691" s="11"/>
      <c r="J1691" s="103"/>
      <c r="K1691" s="103"/>
      <c r="L1691" s="103"/>
      <c r="M1691" s="103"/>
    </row>
    <row r="1692" spans="2:13" x14ac:dyDescent="0.25">
      <c r="B1692" s="12"/>
      <c r="C1692" s="95"/>
      <c r="D1692" s="95"/>
      <c r="E1692" s="95"/>
      <c r="F1692" s="103"/>
      <c r="G1692" s="11"/>
      <c r="J1692" s="103"/>
      <c r="K1692" s="103"/>
      <c r="L1692" s="103"/>
      <c r="M1692" s="103"/>
    </row>
    <row r="1693" spans="2:13" x14ac:dyDescent="0.25">
      <c r="B1693" s="12"/>
      <c r="C1693" s="95"/>
      <c r="D1693" s="95"/>
      <c r="E1693" s="95"/>
      <c r="F1693" s="103"/>
      <c r="G1693" s="11"/>
      <c r="J1693" s="103"/>
      <c r="K1693" s="103"/>
      <c r="L1693" s="103"/>
      <c r="M1693" s="103"/>
    </row>
    <row r="1694" spans="2:13" x14ac:dyDescent="0.25">
      <c r="B1694" s="12"/>
      <c r="C1694" s="95"/>
      <c r="D1694" s="95"/>
      <c r="E1694" s="95"/>
      <c r="F1694" s="103"/>
      <c r="G1694" s="11"/>
      <c r="J1694" s="103"/>
      <c r="K1694" s="103"/>
      <c r="L1694" s="103"/>
      <c r="M1694" s="103"/>
    </row>
    <row r="1695" spans="2:13" x14ac:dyDescent="0.25">
      <c r="B1695" s="12"/>
      <c r="C1695" s="95"/>
      <c r="D1695" s="95"/>
      <c r="E1695" s="95"/>
      <c r="F1695" s="103"/>
      <c r="G1695" s="11"/>
      <c r="J1695" s="103"/>
      <c r="K1695" s="103"/>
      <c r="L1695" s="103"/>
      <c r="M1695" s="103"/>
    </row>
    <row r="1696" spans="2:13" x14ac:dyDescent="0.25">
      <c r="B1696" s="12"/>
      <c r="C1696" s="95"/>
      <c r="D1696" s="95"/>
      <c r="E1696" s="95"/>
      <c r="F1696" s="103"/>
      <c r="G1696" s="11"/>
      <c r="J1696" s="103"/>
      <c r="K1696" s="103"/>
      <c r="L1696" s="103"/>
      <c r="M1696" s="103"/>
    </row>
    <row r="1697" spans="2:13" x14ac:dyDescent="0.25">
      <c r="B1697" s="12"/>
      <c r="C1697" s="95"/>
      <c r="D1697" s="95"/>
      <c r="E1697" s="95"/>
      <c r="F1697" s="103"/>
      <c r="G1697" s="11"/>
      <c r="J1697" s="103"/>
      <c r="K1697" s="103"/>
      <c r="L1697" s="103"/>
      <c r="M1697" s="103"/>
    </row>
    <row r="1698" spans="2:13" x14ac:dyDescent="0.25">
      <c r="B1698" s="12"/>
      <c r="C1698" s="95"/>
      <c r="D1698" s="95"/>
      <c r="E1698" s="95"/>
      <c r="F1698" s="103"/>
      <c r="G1698" s="11"/>
      <c r="J1698" s="103"/>
      <c r="K1698" s="103"/>
      <c r="L1698" s="103"/>
      <c r="M1698" s="103"/>
    </row>
    <row r="1699" spans="2:13" x14ac:dyDescent="0.25">
      <c r="B1699" s="12"/>
      <c r="C1699" s="95"/>
      <c r="D1699" s="95"/>
      <c r="E1699" s="95"/>
      <c r="F1699" s="103"/>
      <c r="G1699" s="11"/>
      <c r="J1699" s="103"/>
      <c r="K1699" s="103"/>
      <c r="L1699" s="103"/>
      <c r="M1699" s="103"/>
    </row>
    <row r="1700" spans="2:13" x14ac:dyDescent="0.25">
      <c r="B1700" s="12"/>
      <c r="C1700" s="95"/>
      <c r="D1700" s="95"/>
      <c r="E1700" s="95"/>
      <c r="F1700" s="103"/>
      <c r="G1700" s="11"/>
      <c r="J1700" s="103"/>
      <c r="K1700" s="103"/>
      <c r="L1700" s="103"/>
      <c r="M1700" s="103"/>
    </row>
    <row r="1701" spans="2:13" x14ac:dyDescent="0.25">
      <c r="B1701" s="12"/>
      <c r="C1701" s="95"/>
      <c r="D1701" s="95"/>
      <c r="E1701" s="95"/>
      <c r="F1701" s="103"/>
      <c r="G1701" s="11"/>
      <c r="J1701" s="103"/>
      <c r="K1701" s="103"/>
      <c r="L1701" s="103"/>
      <c r="M1701" s="103"/>
    </row>
    <row r="1702" spans="2:13" x14ac:dyDescent="0.25">
      <c r="B1702" s="12"/>
      <c r="C1702" s="95"/>
      <c r="D1702" s="95"/>
      <c r="E1702" s="95"/>
      <c r="F1702" s="103"/>
      <c r="G1702" s="11"/>
      <c r="J1702" s="103"/>
      <c r="K1702" s="103"/>
      <c r="L1702" s="103"/>
      <c r="M1702" s="103"/>
    </row>
    <row r="1703" spans="2:13" x14ac:dyDescent="0.25">
      <c r="B1703" s="12"/>
      <c r="C1703" s="95"/>
      <c r="D1703" s="95"/>
      <c r="E1703" s="95"/>
      <c r="F1703" s="103"/>
      <c r="G1703" s="11"/>
      <c r="J1703" s="103"/>
      <c r="K1703" s="103"/>
      <c r="L1703" s="103"/>
      <c r="M1703" s="103"/>
    </row>
    <row r="1704" spans="2:13" x14ac:dyDescent="0.25">
      <c r="B1704" s="12"/>
      <c r="C1704" s="95"/>
      <c r="D1704" s="95"/>
      <c r="E1704" s="95"/>
      <c r="F1704" s="103"/>
      <c r="G1704" s="11"/>
      <c r="J1704" s="103"/>
      <c r="K1704" s="103"/>
      <c r="L1704" s="103"/>
      <c r="M1704" s="103"/>
    </row>
    <row r="1705" spans="2:13" x14ac:dyDescent="0.25">
      <c r="B1705" s="12"/>
      <c r="C1705" s="95"/>
      <c r="D1705" s="95"/>
      <c r="E1705" s="95"/>
      <c r="F1705" s="103"/>
      <c r="G1705" s="11"/>
      <c r="J1705" s="103"/>
      <c r="K1705" s="103"/>
      <c r="L1705" s="103"/>
      <c r="M1705" s="103"/>
    </row>
    <row r="1706" spans="2:13" x14ac:dyDescent="0.25">
      <c r="B1706" s="12"/>
      <c r="C1706" s="95"/>
      <c r="D1706" s="95"/>
      <c r="E1706" s="95"/>
      <c r="F1706" s="103"/>
      <c r="G1706" s="11"/>
      <c r="J1706" s="103"/>
      <c r="K1706" s="103"/>
      <c r="L1706" s="103"/>
      <c r="M1706" s="103"/>
    </row>
    <row r="1707" spans="2:13" x14ac:dyDescent="0.25">
      <c r="B1707" s="12"/>
      <c r="C1707" s="95"/>
      <c r="D1707" s="95"/>
      <c r="E1707" s="95"/>
      <c r="F1707" s="103"/>
      <c r="G1707" s="11"/>
      <c r="J1707" s="103"/>
      <c r="K1707" s="103"/>
      <c r="L1707" s="103"/>
      <c r="M1707" s="103"/>
    </row>
    <row r="1708" spans="2:13" x14ac:dyDescent="0.25">
      <c r="B1708" s="12"/>
      <c r="C1708" s="95"/>
      <c r="D1708" s="95"/>
      <c r="E1708" s="95"/>
      <c r="F1708" s="103"/>
      <c r="G1708" s="11"/>
      <c r="J1708" s="103"/>
      <c r="K1708" s="103"/>
      <c r="L1708" s="103"/>
      <c r="M1708" s="103"/>
    </row>
    <row r="1709" spans="2:13" x14ac:dyDescent="0.25">
      <c r="B1709" s="12"/>
      <c r="C1709" s="95"/>
      <c r="D1709" s="95"/>
      <c r="E1709" s="95"/>
      <c r="F1709" s="103"/>
      <c r="G1709" s="11"/>
      <c r="J1709" s="103"/>
      <c r="K1709" s="103"/>
      <c r="L1709" s="103"/>
      <c r="M1709" s="103"/>
    </row>
    <row r="1710" spans="2:13" x14ac:dyDescent="0.25">
      <c r="B1710" s="12"/>
      <c r="C1710" s="95"/>
      <c r="D1710" s="95"/>
      <c r="E1710" s="95"/>
      <c r="F1710" s="103"/>
      <c r="G1710" s="11"/>
      <c r="J1710" s="103"/>
      <c r="K1710" s="103"/>
      <c r="L1710" s="103"/>
      <c r="M1710" s="103"/>
    </row>
    <row r="1711" spans="2:13" x14ac:dyDescent="0.25">
      <c r="B1711" s="12"/>
      <c r="C1711" s="95"/>
      <c r="D1711" s="95"/>
      <c r="E1711" s="95"/>
      <c r="F1711" s="103"/>
      <c r="G1711" s="11"/>
      <c r="J1711" s="103"/>
      <c r="K1711" s="103"/>
      <c r="L1711" s="103"/>
      <c r="M1711" s="103"/>
    </row>
    <row r="1712" spans="2:13" x14ac:dyDescent="0.25">
      <c r="B1712" s="12"/>
      <c r="C1712" s="95"/>
      <c r="D1712" s="95"/>
      <c r="E1712" s="95"/>
      <c r="F1712" s="103"/>
      <c r="G1712" s="11"/>
      <c r="J1712" s="103"/>
      <c r="K1712" s="103"/>
      <c r="L1712" s="103"/>
      <c r="M1712" s="103"/>
    </row>
    <row r="1713" spans="2:13" x14ac:dyDescent="0.25">
      <c r="B1713" s="12"/>
      <c r="C1713" s="95"/>
      <c r="D1713" s="95"/>
      <c r="E1713" s="95"/>
      <c r="F1713" s="103"/>
      <c r="G1713" s="11"/>
      <c r="J1713" s="103"/>
      <c r="K1713" s="103"/>
      <c r="L1713" s="103"/>
      <c r="M1713" s="103"/>
    </row>
    <row r="1714" spans="2:13" x14ac:dyDescent="0.25">
      <c r="B1714" s="12"/>
      <c r="C1714" s="95"/>
      <c r="D1714" s="95"/>
      <c r="E1714" s="95"/>
      <c r="F1714" s="103"/>
      <c r="G1714" s="11"/>
      <c r="J1714" s="103"/>
      <c r="K1714" s="103"/>
      <c r="L1714" s="103"/>
      <c r="M1714" s="103"/>
    </row>
    <row r="1715" spans="2:13" x14ac:dyDescent="0.25">
      <c r="B1715" s="12"/>
      <c r="C1715" s="95"/>
      <c r="D1715" s="95"/>
      <c r="E1715" s="95"/>
      <c r="F1715" s="103"/>
      <c r="G1715" s="11"/>
      <c r="J1715" s="103"/>
      <c r="K1715" s="103"/>
      <c r="L1715" s="103"/>
      <c r="M1715" s="103"/>
    </row>
    <row r="1716" spans="2:13" x14ac:dyDescent="0.25">
      <c r="B1716" s="12"/>
      <c r="C1716" s="95"/>
      <c r="D1716" s="95"/>
      <c r="E1716" s="95"/>
      <c r="F1716" s="103"/>
      <c r="G1716" s="11"/>
      <c r="J1716" s="103"/>
      <c r="K1716" s="103"/>
      <c r="L1716" s="103"/>
      <c r="M1716" s="103"/>
    </row>
    <row r="1717" spans="2:13" x14ac:dyDescent="0.25">
      <c r="B1717" s="12"/>
      <c r="C1717" s="95"/>
      <c r="D1717" s="95"/>
      <c r="E1717" s="95"/>
      <c r="F1717" s="103"/>
      <c r="G1717" s="11"/>
      <c r="J1717" s="103"/>
      <c r="K1717" s="103"/>
      <c r="L1717" s="103"/>
      <c r="M1717" s="103"/>
    </row>
    <row r="1718" spans="2:13" x14ac:dyDescent="0.25">
      <c r="B1718" s="12"/>
      <c r="C1718" s="95"/>
      <c r="D1718" s="95"/>
      <c r="E1718" s="95"/>
      <c r="F1718" s="103"/>
      <c r="G1718" s="11"/>
      <c r="J1718" s="103"/>
      <c r="K1718" s="103"/>
      <c r="L1718" s="103"/>
      <c r="M1718" s="103"/>
    </row>
    <row r="1719" spans="2:13" x14ac:dyDescent="0.25">
      <c r="B1719" s="12"/>
      <c r="C1719" s="95"/>
      <c r="D1719" s="95"/>
      <c r="E1719" s="95"/>
      <c r="F1719" s="103"/>
      <c r="G1719" s="11"/>
      <c r="J1719" s="103"/>
      <c r="K1719" s="103"/>
      <c r="L1719" s="103"/>
      <c r="M1719" s="103"/>
    </row>
    <row r="1720" spans="2:13" x14ac:dyDescent="0.25">
      <c r="B1720" s="12"/>
      <c r="C1720" s="95"/>
      <c r="D1720" s="95"/>
      <c r="E1720" s="95"/>
      <c r="F1720" s="103"/>
      <c r="G1720" s="11"/>
      <c r="J1720" s="103"/>
      <c r="K1720" s="103"/>
      <c r="L1720" s="103"/>
      <c r="M1720" s="103"/>
    </row>
    <row r="1721" spans="2:13" x14ac:dyDescent="0.25">
      <c r="B1721" s="12"/>
      <c r="C1721" s="95"/>
      <c r="D1721" s="95"/>
      <c r="E1721" s="95"/>
      <c r="F1721" s="103"/>
      <c r="G1721" s="11"/>
      <c r="J1721" s="103"/>
      <c r="K1721" s="103"/>
      <c r="L1721" s="103"/>
      <c r="M1721" s="103"/>
    </row>
    <row r="1722" spans="2:13" x14ac:dyDescent="0.25">
      <c r="B1722" s="12"/>
      <c r="C1722" s="95"/>
      <c r="D1722" s="95"/>
      <c r="E1722" s="95"/>
      <c r="F1722" s="103"/>
      <c r="G1722" s="11"/>
      <c r="J1722" s="103"/>
      <c r="K1722" s="103"/>
      <c r="L1722" s="103"/>
      <c r="M1722" s="103"/>
    </row>
    <row r="1723" spans="2:13" x14ac:dyDescent="0.25">
      <c r="B1723" s="12"/>
      <c r="C1723" s="95"/>
      <c r="D1723" s="95"/>
      <c r="E1723" s="95"/>
      <c r="F1723" s="103"/>
      <c r="G1723" s="11"/>
      <c r="J1723" s="103"/>
      <c r="K1723" s="103"/>
      <c r="L1723" s="103"/>
      <c r="M1723" s="103"/>
    </row>
    <row r="1724" spans="2:13" x14ac:dyDescent="0.25">
      <c r="B1724" s="12"/>
      <c r="C1724" s="95"/>
      <c r="D1724" s="95"/>
      <c r="E1724" s="95"/>
      <c r="F1724" s="103"/>
      <c r="G1724" s="11"/>
      <c r="J1724" s="103"/>
      <c r="K1724" s="103"/>
      <c r="L1724" s="103"/>
      <c r="M1724" s="103"/>
    </row>
    <row r="1725" spans="2:13" x14ac:dyDescent="0.25">
      <c r="B1725" s="12"/>
      <c r="C1725" s="95"/>
      <c r="D1725" s="95"/>
      <c r="E1725" s="95"/>
      <c r="F1725" s="103"/>
      <c r="G1725" s="11"/>
      <c r="J1725" s="103"/>
      <c r="K1725" s="103"/>
      <c r="L1725" s="103"/>
      <c r="M1725" s="103"/>
    </row>
    <row r="1726" spans="2:13" x14ac:dyDescent="0.25">
      <c r="B1726" s="12"/>
      <c r="C1726" s="95"/>
      <c r="D1726" s="95"/>
      <c r="E1726" s="95"/>
      <c r="F1726" s="103"/>
      <c r="G1726" s="11"/>
      <c r="J1726" s="103"/>
      <c r="K1726" s="103"/>
      <c r="L1726" s="103"/>
      <c r="M1726" s="103"/>
    </row>
    <row r="1727" spans="2:13" x14ac:dyDescent="0.25">
      <c r="B1727" s="12"/>
      <c r="C1727" s="95"/>
      <c r="D1727" s="95"/>
      <c r="E1727" s="95"/>
      <c r="F1727" s="103"/>
      <c r="G1727" s="11"/>
      <c r="J1727" s="103"/>
      <c r="K1727" s="103"/>
      <c r="L1727" s="103"/>
      <c r="M1727" s="103"/>
    </row>
    <row r="1728" spans="2:13" x14ac:dyDescent="0.25">
      <c r="B1728" s="12"/>
      <c r="C1728" s="95"/>
      <c r="D1728" s="95"/>
      <c r="E1728" s="95"/>
      <c r="F1728" s="103"/>
      <c r="G1728" s="11"/>
      <c r="J1728" s="103"/>
      <c r="K1728" s="103"/>
      <c r="L1728" s="103"/>
      <c r="M1728" s="103"/>
    </row>
    <row r="1729" spans="2:13" x14ac:dyDescent="0.25">
      <c r="B1729" s="12"/>
      <c r="C1729" s="95"/>
      <c r="D1729" s="95"/>
      <c r="E1729" s="95"/>
      <c r="F1729" s="103"/>
      <c r="G1729" s="11"/>
      <c r="J1729" s="103"/>
      <c r="K1729" s="103"/>
      <c r="L1729" s="103"/>
      <c r="M1729" s="103"/>
    </row>
    <row r="1730" spans="2:13" x14ac:dyDescent="0.25">
      <c r="B1730" s="12"/>
      <c r="C1730" s="95"/>
      <c r="D1730" s="95"/>
      <c r="E1730" s="95"/>
      <c r="F1730" s="103"/>
      <c r="G1730" s="11"/>
      <c r="J1730" s="103"/>
      <c r="K1730" s="103"/>
      <c r="L1730" s="103"/>
      <c r="M1730" s="103"/>
    </row>
    <row r="1731" spans="2:13" x14ac:dyDescent="0.25">
      <c r="B1731" s="12"/>
      <c r="C1731" s="95"/>
      <c r="D1731" s="95"/>
      <c r="E1731" s="95"/>
      <c r="F1731" s="103"/>
      <c r="G1731" s="11"/>
      <c r="J1731" s="103"/>
      <c r="K1731" s="103"/>
      <c r="L1731" s="103"/>
      <c r="M1731" s="103"/>
    </row>
    <row r="1732" spans="2:13" x14ac:dyDescent="0.25">
      <c r="B1732" s="12"/>
      <c r="C1732" s="95"/>
      <c r="D1732" s="95"/>
      <c r="E1732" s="95"/>
      <c r="F1732" s="103"/>
      <c r="G1732" s="11"/>
      <c r="J1732" s="103"/>
      <c r="K1732" s="103"/>
      <c r="L1732" s="103"/>
      <c r="M1732" s="103"/>
    </row>
    <row r="1733" spans="2:13" x14ac:dyDescent="0.25">
      <c r="B1733" s="12"/>
      <c r="C1733" s="95"/>
      <c r="D1733" s="95"/>
      <c r="E1733" s="95"/>
      <c r="F1733" s="103"/>
      <c r="G1733" s="11"/>
      <c r="J1733" s="103"/>
      <c r="K1733" s="103"/>
      <c r="L1733" s="103"/>
      <c r="M1733" s="103"/>
    </row>
    <row r="1734" spans="2:13" x14ac:dyDescent="0.25">
      <c r="B1734" s="12"/>
      <c r="C1734" s="95"/>
      <c r="D1734" s="95"/>
      <c r="E1734" s="95"/>
      <c r="F1734" s="103"/>
      <c r="G1734" s="11"/>
      <c r="J1734" s="103"/>
      <c r="K1734" s="103"/>
      <c r="L1734" s="103"/>
      <c r="M1734" s="103"/>
    </row>
    <row r="1735" spans="2:13" x14ac:dyDescent="0.25">
      <c r="B1735" s="12"/>
      <c r="C1735" s="95"/>
      <c r="D1735" s="95"/>
      <c r="E1735" s="95"/>
      <c r="F1735" s="103"/>
      <c r="G1735" s="11"/>
      <c r="J1735" s="103"/>
      <c r="K1735" s="103"/>
      <c r="L1735" s="103"/>
      <c r="M1735" s="103"/>
    </row>
    <row r="1736" spans="2:13" x14ac:dyDescent="0.25">
      <c r="B1736" s="12"/>
      <c r="C1736" s="95"/>
      <c r="D1736" s="95"/>
      <c r="E1736" s="95"/>
      <c r="F1736" s="103"/>
      <c r="G1736" s="11"/>
      <c r="J1736" s="103"/>
      <c r="K1736" s="103"/>
      <c r="L1736" s="103"/>
      <c r="M1736" s="103"/>
    </row>
    <row r="1737" spans="2:13" x14ac:dyDescent="0.25">
      <c r="B1737" s="12"/>
      <c r="C1737" s="95"/>
      <c r="D1737" s="95"/>
      <c r="E1737" s="95"/>
      <c r="F1737" s="103"/>
      <c r="G1737" s="11"/>
      <c r="J1737" s="103"/>
      <c r="K1737" s="103"/>
      <c r="L1737" s="103"/>
      <c r="M1737" s="103"/>
    </row>
    <row r="1738" spans="2:13" x14ac:dyDescent="0.25">
      <c r="B1738" s="12"/>
      <c r="C1738" s="95"/>
      <c r="D1738" s="95"/>
      <c r="E1738" s="95"/>
      <c r="F1738" s="103"/>
      <c r="G1738" s="11"/>
      <c r="J1738" s="103"/>
      <c r="K1738" s="103"/>
      <c r="L1738" s="103"/>
      <c r="M1738" s="103"/>
    </row>
    <row r="1739" spans="2:13" x14ac:dyDescent="0.25">
      <c r="B1739" s="12"/>
      <c r="C1739" s="95"/>
      <c r="D1739" s="95"/>
      <c r="E1739" s="95"/>
      <c r="F1739" s="103"/>
      <c r="G1739" s="11"/>
      <c r="J1739" s="103"/>
      <c r="K1739" s="103"/>
      <c r="L1739" s="103"/>
      <c r="M1739" s="103"/>
    </row>
    <row r="1740" spans="2:13" x14ac:dyDescent="0.25">
      <c r="B1740" s="12"/>
      <c r="C1740" s="95"/>
      <c r="D1740" s="95"/>
      <c r="E1740" s="95"/>
      <c r="F1740" s="103"/>
      <c r="G1740" s="11"/>
      <c r="J1740" s="103"/>
      <c r="K1740" s="103"/>
      <c r="L1740" s="103"/>
      <c r="M1740" s="103"/>
    </row>
    <row r="1741" spans="2:13" x14ac:dyDescent="0.25">
      <c r="B1741" s="12"/>
      <c r="C1741" s="95"/>
      <c r="D1741" s="95"/>
      <c r="E1741" s="95"/>
      <c r="F1741" s="103"/>
      <c r="G1741" s="11"/>
      <c r="J1741" s="103"/>
      <c r="K1741" s="103"/>
      <c r="L1741" s="103"/>
      <c r="M1741" s="103"/>
    </row>
    <row r="1742" spans="2:13" x14ac:dyDescent="0.25">
      <c r="B1742" s="12"/>
      <c r="C1742" s="95"/>
      <c r="D1742" s="95"/>
      <c r="E1742" s="95"/>
      <c r="F1742" s="103"/>
      <c r="G1742" s="11"/>
      <c r="J1742" s="103"/>
      <c r="K1742" s="103"/>
      <c r="L1742" s="103"/>
      <c r="M1742" s="103"/>
    </row>
    <row r="1743" spans="2:13" x14ac:dyDescent="0.25">
      <c r="B1743" s="12"/>
      <c r="C1743" s="95"/>
      <c r="D1743" s="95"/>
      <c r="E1743" s="95"/>
      <c r="F1743" s="103"/>
      <c r="G1743" s="11"/>
      <c r="J1743" s="103"/>
      <c r="K1743" s="103"/>
      <c r="L1743" s="103"/>
      <c r="M1743" s="103"/>
    </row>
    <row r="1744" spans="2:13" x14ac:dyDescent="0.25">
      <c r="B1744" s="12"/>
      <c r="C1744" s="95"/>
      <c r="D1744" s="95"/>
      <c r="E1744" s="95"/>
      <c r="F1744" s="103"/>
      <c r="G1744" s="11"/>
      <c r="J1744" s="103"/>
      <c r="K1744" s="103"/>
      <c r="L1744" s="103"/>
      <c r="M1744" s="103"/>
    </row>
    <row r="1745" spans="2:13" x14ac:dyDescent="0.25">
      <c r="B1745" s="12"/>
      <c r="C1745" s="95"/>
      <c r="D1745" s="95"/>
      <c r="E1745" s="95"/>
      <c r="F1745" s="103"/>
      <c r="G1745" s="11"/>
      <c r="J1745" s="103"/>
      <c r="K1745" s="103"/>
      <c r="L1745" s="103"/>
      <c r="M1745" s="103"/>
    </row>
    <row r="1746" spans="2:13" x14ac:dyDescent="0.25">
      <c r="B1746" s="12"/>
      <c r="C1746" s="95"/>
      <c r="D1746" s="95"/>
      <c r="E1746" s="95"/>
      <c r="F1746" s="103"/>
      <c r="G1746" s="11"/>
      <c r="J1746" s="103"/>
      <c r="K1746" s="103"/>
      <c r="L1746" s="103"/>
      <c r="M1746" s="103"/>
    </row>
    <row r="1747" spans="2:13" x14ac:dyDescent="0.25">
      <c r="B1747" s="12"/>
      <c r="C1747" s="95"/>
      <c r="D1747" s="95"/>
      <c r="E1747" s="95"/>
      <c r="F1747" s="103"/>
      <c r="G1747" s="11"/>
      <c r="J1747" s="103"/>
      <c r="K1747" s="103"/>
      <c r="L1747" s="103"/>
      <c r="M1747" s="103"/>
    </row>
    <row r="1748" spans="2:13" x14ac:dyDescent="0.25">
      <c r="B1748" s="12"/>
      <c r="C1748" s="95"/>
      <c r="D1748" s="95"/>
      <c r="E1748" s="95"/>
      <c r="F1748" s="103"/>
      <c r="G1748" s="11"/>
      <c r="J1748" s="103"/>
      <c r="K1748" s="103"/>
      <c r="L1748" s="103"/>
      <c r="M1748" s="103"/>
    </row>
    <row r="1749" spans="2:13" x14ac:dyDescent="0.25">
      <c r="B1749" s="12"/>
      <c r="C1749" s="95"/>
      <c r="D1749" s="95"/>
      <c r="E1749" s="95"/>
      <c r="F1749" s="103"/>
      <c r="G1749" s="11"/>
      <c r="J1749" s="103"/>
      <c r="K1749" s="103"/>
      <c r="L1749" s="103"/>
      <c r="M1749" s="103"/>
    </row>
    <row r="1750" spans="2:13" x14ac:dyDescent="0.25">
      <c r="B1750" s="12"/>
      <c r="C1750" s="95"/>
      <c r="D1750" s="95"/>
      <c r="E1750" s="95"/>
      <c r="F1750" s="103"/>
      <c r="G1750" s="11"/>
      <c r="J1750" s="103"/>
      <c r="K1750" s="103"/>
      <c r="L1750" s="103"/>
      <c r="M1750" s="103"/>
    </row>
    <row r="1751" spans="2:13" x14ac:dyDescent="0.25">
      <c r="B1751" s="12"/>
      <c r="C1751" s="95"/>
      <c r="D1751" s="95"/>
      <c r="E1751" s="95"/>
      <c r="F1751" s="103"/>
      <c r="G1751" s="11"/>
      <c r="J1751" s="103"/>
      <c r="K1751" s="103"/>
      <c r="L1751" s="103"/>
      <c r="M1751" s="103"/>
    </row>
    <row r="1752" spans="2:13" x14ac:dyDescent="0.25">
      <c r="B1752" s="12"/>
      <c r="C1752" s="95"/>
      <c r="D1752" s="95"/>
      <c r="E1752" s="95"/>
      <c r="F1752" s="103"/>
      <c r="G1752" s="11"/>
      <c r="J1752" s="103"/>
      <c r="K1752" s="103"/>
      <c r="L1752" s="103"/>
      <c r="M1752" s="103"/>
    </row>
    <row r="1753" spans="2:13" x14ac:dyDescent="0.25">
      <c r="B1753" s="12"/>
      <c r="C1753" s="95"/>
      <c r="D1753" s="95"/>
      <c r="E1753" s="95"/>
      <c r="F1753" s="103"/>
      <c r="G1753" s="11"/>
      <c r="J1753" s="103"/>
      <c r="K1753" s="103"/>
      <c r="L1753" s="103"/>
      <c r="M1753" s="103"/>
    </row>
    <row r="1754" spans="2:13" x14ac:dyDescent="0.25">
      <c r="B1754" s="12"/>
      <c r="C1754" s="95"/>
      <c r="D1754" s="95"/>
      <c r="E1754" s="95"/>
      <c r="F1754" s="103"/>
      <c r="G1754" s="11"/>
      <c r="J1754" s="103"/>
      <c r="K1754" s="103"/>
      <c r="L1754" s="103"/>
      <c r="M1754" s="103"/>
    </row>
    <row r="1755" spans="2:13" x14ac:dyDescent="0.25">
      <c r="B1755" s="12"/>
      <c r="C1755" s="95"/>
      <c r="D1755" s="95"/>
      <c r="E1755" s="95"/>
      <c r="F1755" s="103"/>
      <c r="G1755" s="11"/>
      <c r="J1755" s="103"/>
      <c r="K1755" s="103"/>
      <c r="L1755" s="103"/>
      <c r="M1755" s="103"/>
    </row>
    <row r="1756" spans="2:13" x14ac:dyDescent="0.25">
      <c r="B1756" s="12"/>
      <c r="C1756" s="95"/>
      <c r="D1756" s="95"/>
      <c r="E1756" s="95"/>
      <c r="F1756" s="103"/>
      <c r="G1756" s="11"/>
      <c r="J1756" s="103"/>
      <c r="K1756" s="103"/>
      <c r="L1756" s="103"/>
      <c r="M1756" s="103"/>
    </row>
    <row r="1757" spans="2:13" x14ac:dyDescent="0.25">
      <c r="B1757" s="12"/>
      <c r="C1757" s="95"/>
      <c r="D1757" s="95"/>
      <c r="E1757" s="95"/>
      <c r="F1757" s="103"/>
      <c r="G1757" s="11"/>
      <c r="J1757" s="103"/>
      <c r="K1757" s="103"/>
      <c r="L1757" s="103"/>
      <c r="M1757" s="103"/>
    </row>
    <row r="1758" spans="2:13" x14ac:dyDescent="0.25">
      <c r="B1758" s="12"/>
      <c r="C1758" s="95"/>
      <c r="D1758" s="95"/>
      <c r="E1758" s="95"/>
      <c r="F1758" s="103"/>
      <c r="G1758" s="11"/>
      <c r="J1758" s="103"/>
      <c r="K1758" s="103"/>
      <c r="L1758" s="103"/>
      <c r="M1758" s="103"/>
    </row>
    <row r="1759" spans="2:13" x14ac:dyDescent="0.25">
      <c r="B1759" s="12"/>
      <c r="C1759" s="95"/>
      <c r="D1759" s="95"/>
      <c r="E1759" s="95"/>
      <c r="F1759" s="103"/>
      <c r="G1759" s="11"/>
      <c r="J1759" s="103"/>
      <c r="K1759" s="103"/>
      <c r="L1759" s="103"/>
      <c r="M1759" s="103"/>
    </row>
    <row r="1760" spans="2:13" x14ac:dyDescent="0.25">
      <c r="B1760" s="12"/>
      <c r="C1760" s="95"/>
      <c r="D1760" s="95"/>
      <c r="E1760" s="95"/>
      <c r="F1760" s="103"/>
      <c r="G1760" s="11"/>
      <c r="J1760" s="103"/>
      <c r="K1760" s="103"/>
      <c r="L1760" s="103"/>
      <c r="M1760" s="103"/>
    </row>
    <row r="1761" spans="2:13" x14ac:dyDescent="0.25">
      <c r="B1761" s="12"/>
      <c r="C1761" s="95"/>
      <c r="D1761" s="95"/>
      <c r="E1761" s="95"/>
      <c r="F1761" s="103"/>
      <c r="G1761" s="11"/>
      <c r="J1761" s="103"/>
      <c r="K1761" s="103"/>
      <c r="L1761" s="103"/>
      <c r="M1761" s="103"/>
    </row>
    <row r="1762" spans="2:13" x14ac:dyDescent="0.25">
      <c r="B1762" s="12"/>
      <c r="C1762" s="95"/>
      <c r="D1762" s="95"/>
      <c r="E1762" s="95"/>
      <c r="F1762" s="103"/>
      <c r="G1762" s="11"/>
      <c r="J1762" s="103"/>
      <c r="K1762" s="103"/>
      <c r="L1762" s="103"/>
      <c r="M1762" s="103"/>
    </row>
    <row r="1763" spans="2:13" x14ac:dyDescent="0.25">
      <c r="B1763" s="12"/>
      <c r="C1763" s="95"/>
      <c r="D1763" s="95"/>
      <c r="E1763" s="95"/>
      <c r="F1763" s="103"/>
      <c r="G1763" s="11"/>
      <c r="J1763" s="103"/>
      <c r="K1763" s="103"/>
      <c r="L1763" s="103"/>
      <c r="M1763" s="103"/>
    </row>
    <row r="1764" spans="2:13" x14ac:dyDescent="0.25">
      <c r="B1764" s="12"/>
      <c r="C1764" s="95"/>
      <c r="D1764" s="95"/>
      <c r="E1764" s="95"/>
      <c r="F1764" s="103"/>
      <c r="G1764" s="11"/>
      <c r="J1764" s="103"/>
      <c r="K1764" s="103"/>
      <c r="L1764" s="103"/>
      <c r="M1764" s="103"/>
    </row>
    <row r="1765" spans="2:13" x14ac:dyDescent="0.25">
      <c r="B1765" s="12"/>
      <c r="C1765" s="95"/>
      <c r="D1765" s="95"/>
      <c r="E1765" s="95"/>
      <c r="F1765" s="103"/>
      <c r="G1765" s="11"/>
      <c r="J1765" s="103"/>
      <c r="K1765" s="103"/>
      <c r="L1765" s="103"/>
      <c r="M1765" s="103"/>
    </row>
    <row r="1766" spans="2:13" x14ac:dyDescent="0.25">
      <c r="B1766" s="12"/>
      <c r="C1766" s="95"/>
      <c r="D1766" s="95"/>
      <c r="E1766" s="95"/>
      <c r="F1766" s="103"/>
      <c r="G1766" s="11"/>
      <c r="J1766" s="103"/>
      <c r="K1766" s="103"/>
      <c r="L1766" s="103"/>
      <c r="M1766" s="103"/>
    </row>
    <row r="1767" spans="2:13" x14ac:dyDescent="0.25">
      <c r="B1767" s="12"/>
      <c r="C1767" s="95"/>
      <c r="D1767" s="95"/>
      <c r="E1767" s="95"/>
      <c r="F1767" s="103"/>
      <c r="G1767" s="11"/>
      <c r="J1767" s="103"/>
      <c r="K1767" s="103"/>
      <c r="L1767" s="103"/>
      <c r="M1767" s="103"/>
    </row>
    <row r="1768" spans="2:13" x14ac:dyDescent="0.25">
      <c r="B1768" s="12"/>
      <c r="C1768" s="95"/>
      <c r="D1768" s="95"/>
      <c r="E1768" s="95"/>
      <c r="F1768" s="103"/>
      <c r="G1768" s="11"/>
      <c r="J1768" s="103"/>
      <c r="K1768" s="103"/>
      <c r="L1768" s="103"/>
      <c r="M1768" s="103"/>
    </row>
    <row r="1769" spans="2:13" x14ac:dyDescent="0.25">
      <c r="B1769" s="12"/>
      <c r="C1769" s="95"/>
      <c r="D1769" s="95"/>
      <c r="E1769" s="95"/>
      <c r="F1769" s="103"/>
      <c r="G1769" s="11"/>
      <c r="J1769" s="103"/>
      <c r="K1769" s="103"/>
      <c r="L1769" s="103"/>
      <c r="M1769" s="103"/>
    </row>
    <row r="1770" spans="2:13" x14ac:dyDescent="0.25">
      <c r="B1770" s="12"/>
      <c r="C1770" s="95"/>
      <c r="D1770" s="95"/>
      <c r="E1770" s="95"/>
      <c r="F1770" s="103"/>
      <c r="G1770" s="11"/>
      <c r="J1770" s="103"/>
      <c r="K1770" s="103"/>
      <c r="L1770" s="103"/>
      <c r="M1770" s="103"/>
    </row>
    <row r="1771" spans="2:13" x14ac:dyDescent="0.25">
      <c r="B1771" s="12"/>
      <c r="C1771" s="95"/>
      <c r="D1771" s="95"/>
      <c r="E1771" s="95"/>
      <c r="F1771" s="103"/>
      <c r="G1771" s="11"/>
      <c r="J1771" s="103"/>
      <c r="K1771" s="103"/>
      <c r="L1771" s="103"/>
      <c r="M1771" s="103"/>
    </row>
    <row r="1772" spans="2:13" x14ac:dyDescent="0.25">
      <c r="B1772" s="12"/>
      <c r="C1772" s="95"/>
      <c r="D1772" s="95"/>
      <c r="E1772" s="95"/>
      <c r="F1772" s="103"/>
      <c r="G1772" s="11"/>
      <c r="J1772" s="103"/>
      <c r="K1772" s="103"/>
      <c r="L1772" s="103"/>
      <c r="M1772" s="103"/>
    </row>
    <row r="1773" spans="2:13" x14ac:dyDescent="0.25">
      <c r="B1773" s="12"/>
      <c r="C1773" s="95"/>
      <c r="D1773" s="95"/>
      <c r="E1773" s="95"/>
      <c r="F1773" s="103"/>
      <c r="G1773" s="11"/>
      <c r="J1773" s="103"/>
      <c r="K1773" s="103"/>
      <c r="L1773" s="103"/>
      <c r="M1773" s="103"/>
    </row>
    <row r="1774" spans="2:13" x14ac:dyDescent="0.25">
      <c r="B1774" s="12"/>
      <c r="C1774" s="95"/>
      <c r="D1774" s="95"/>
      <c r="E1774" s="95"/>
      <c r="F1774" s="103"/>
      <c r="G1774" s="11"/>
      <c r="J1774" s="103"/>
      <c r="K1774" s="103"/>
      <c r="L1774" s="103"/>
      <c r="M1774" s="103"/>
    </row>
    <row r="1775" spans="2:13" x14ac:dyDescent="0.25">
      <c r="B1775" s="12"/>
      <c r="C1775" s="95"/>
      <c r="D1775" s="95"/>
      <c r="E1775" s="95"/>
      <c r="F1775" s="103"/>
      <c r="G1775" s="11"/>
      <c r="J1775" s="103"/>
      <c r="K1775" s="103"/>
      <c r="L1775" s="103"/>
      <c r="M1775" s="103"/>
    </row>
    <row r="1776" spans="2:13" x14ac:dyDescent="0.25">
      <c r="B1776" s="12"/>
      <c r="C1776" s="95"/>
      <c r="D1776" s="95"/>
      <c r="E1776" s="95"/>
      <c r="F1776" s="103"/>
      <c r="G1776" s="11"/>
      <c r="J1776" s="103"/>
      <c r="K1776" s="103"/>
      <c r="L1776" s="103"/>
      <c r="M1776" s="103"/>
    </row>
    <row r="1777" spans="2:13" x14ac:dyDescent="0.25">
      <c r="B1777" s="12"/>
      <c r="C1777" s="95"/>
      <c r="D1777" s="95"/>
      <c r="E1777" s="95"/>
      <c r="F1777" s="103"/>
      <c r="G1777" s="11"/>
      <c r="J1777" s="103"/>
      <c r="K1777" s="103"/>
      <c r="L1777" s="103"/>
      <c r="M1777" s="103"/>
    </row>
    <row r="1778" spans="2:13" x14ac:dyDescent="0.25">
      <c r="B1778" s="12"/>
      <c r="C1778" s="95"/>
      <c r="D1778" s="95"/>
      <c r="E1778" s="95"/>
      <c r="F1778" s="103"/>
      <c r="G1778" s="11"/>
      <c r="J1778" s="103"/>
      <c r="K1778" s="103"/>
      <c r="L1778" s="103"/>
      <c r="M1778" s="103"/>
    </row>
    <row r="1779" spans="2:13" x14ac:dyDescent="0.25">
      <c r="B1779" s="12"/>
      <c r="C1779" s="95"/>
      <c r="D1779" s="95"/>
      <c r="E1779" s="95"/>
      <c r="F1779" s="103"/>
      <c r="G1779" s="11"/>
      <c r="J1779" s="103"/>
      <c r="K1779" s="103"/>
      <c r="L1779" s="103"/>
      <c r="M1779" s="103"/>
    </row>
    <row r="1780" spans="2:13" x14ac:dyDescent="0.25">
      <c r="B1780" s="12"/>
      <c r="C1780" s="95"/>
      <c r="D1780" s="95"/>
      <c r="E1780" s="95"/>
      <c r="F1780" s="103"/>
      <c r="G1780" s="11"/>
      <c r="J1780" s="103"/>
      <c r="K1780" s="103"/>
      <c r="L1780" s="103"/>
      <c r="M1780" s="103"/>
    </row>
    <row r="1781" spans="2:13" x14ac:dyDescent="0.25">
      <c r="B1781" s="12"/>
      <c r="C1781" s="95"/>
      <c r="D1781" s="95"/>
      <c r="E1781" s="95"/>
      <c r="F1781" s="103"/>
      <c r="G1781" s="11"/>
      <c r="J1781" s="103"/>
      <c r="K1781" s="103"/>
      <c r="L1781" s="103"/>
      <c r="M1781" s="103"/>
    </row>
    <row r="1782" spans="2:13" x14ac:dyDescent="0.25">
      <c r="B1782" s="12"/>
      <c r="C1782" s="95"/>
      <c r="D1782" s="95"/>
      <c r="E1782" s="95"/>
      <c r="F1782" s="103"/>
      <c r="G1782" s="11"/>
      <c r="J1782" s="103"/>
      <c r="K1782" s="103"/>
      <c r="L1782" s="103"/>
      <c r="M1782" s="103"/>
    </row>
    <row r="1783" spans="2:13" x14ac:dyDescent="0.25">
      <c r="B1783" s="12"/>
      <c r="C1783" s="95"/>
      <c r="D1783" s="95"/>
      <c r="E1783" s="95"/>
      <c r="F1783" s="103"/>
      <c r="G1783" s="11"/>
      <c r="J1783" s="103"/>
      <c r="K1783" s="103"/>
      <c r="L1783" s="103"/>
      <c r="M1783" s="103"/>
    </row>
    <row r="1784" spans="2:13" x14ac:dyDescent="0.25">
      <c r="B1784" s="12"/>
      <c r="C1784" s="95"/>
      <c r="D1784" s="95"/>
      <c r="E1784" s="95"/>
      <c r="F1784" s="103"/>
      <c r="G1784" s="11"/>
      <c r="J1784" s="103"/>
      <c r="K1784" s="103"/>
      <c r="L1784" s="103"/>
      <c r="M1784" s="103"/>
    </row>
    <row r="1785" spans="2:13" x14ac:dyDescent="0.25">
      <c r="B1785" s="12"/>
      <c r="C1785" s="95"/>
      <c r="D1785" s="95"/>
      <c r="E1785" s="95"/>
      <c r="F1785" s="103"/>
      <c r="G1785" s="11"/>
      <c r="J1785" s="103"/>
      <c r="K1785" s="103"/>
      <c r="L1785" s="103"/>
      <c r="M1785" s="103"/>
    </row>
    <row r="1786" spans="2:13" x14ac:dyDescent="0.25">
      <c r="B1786" s="12"/>
      <c r="C1786" s="95"/>
      <c r="D1786" s="95"/>
      <c r="E1786" s="95"/>
      <c r="F1786" s="103"/>
      <c r="G1786" s="11"/>
      <c r="J1786" s="103"/>
      <c r="K1786" s="103"/>
      <c r="L1786" s="103"/>
      <c r="M1786" s="103"/>
    </row>
    <row r="1787" spans="2:13" x14ac:dyDescent="0.25">
      <c r="B1787" s="12"/>
      <c r="C1787" s="95"/>
      <c r="D1787" s="95"/>
      <c r="E1787" s="95"/>
      <c r="F1787" s="103"/>
      <c r="G1787" s="11"/>
      <c r="J1787" s="103"/>
      <c r="K1787" s="103"/>
      <c r="L1787" s="103"/>
      <c r="M1787" s="103"/>
    </row>
    <row r="1788" spans="2:13" x14ac:dyDescent="0.25">
      <c r="B1788" s="12"/>
      <c r="C1788" s="95"/>
      <c r="D1788" s="95"/>
      <c r="E1788" s="95"/>
      <c r="F1788" s="103"/>
      <c r="G1788" s="11"/>
      <c r="J1788" s="103"/>
      <c r="K1788" s="103"/>
      <c r="L1788" s="103"/>
      <c r="M1788" s="103"/>
    </row>
    <row r="1789" spans="2:13" x14ac:dyDescent="0.25">
      <c r="B1789" s="12"/>
      <c r="C1789" s="95"/>
      <c r="D1789" s="95"/>
      <c r="E1789" s="95"/>
      <c r="F1789" s="103"/>
      <c r="G1789" s="11"/>
      <c r="J1789" s="103"/>
      <c r="K1789" s="103"/>
      <c r="L1789" s="103"/>
      <c r="M1789" s="103"/>
    </row>
    <row r="1790" spans="2:13" x14ac:dyDescent="0.25">
      <c r="B1790" s="12"/>
      <c r="C1790" s="95"/>
      <c r="D1790" s="95"/>
      <c r="E1790" s="95"/>
      <c r="F1790" s="103"/>
      <c r="G1790" s="11"/>
      <c r="J1790" s="103"/>
      <c r="K1790" s="103"/>
      <c r="L1790" s="103"/>
      <c r="M1790" s="103"/>
    </row>
    <row r="1791" spans="2:13" x14ac:dyDescent="0.25">
      <c r="B1791" s="12"/>
      <c r="C1791" s="95"/>
      <c r="D1791" s="95"/>
      <c r="E1791" s="95"/>
      <c r="F1791" s="103"/>
      <c r="G1791" s="11"/>
      <c r="J1791" s="103"/>
      <c r="K1791" s="103"/>
      <c r="L1791" s="103"/>
      <c r="M1791" s="103"/>
    </row>
    <row r="1792" spans="2:13" x14ac:dyDescent="0.25">
      <c r="B1792" s="12"/>
      <c r="C1792" s="95"/>
      <c r="D1792" s="95"/>
      <c r="E1792" s="95"/>
      <c r="F1792" s="103"/>
      <c r="G1792" s="11"/>
      <c r="J1792" s="103"/>
      <c r="K1792" s="103"/>
      <c r="L1792" s="103"/>
      <c r="M1792" s="103"/>
    </row>
    <row r="1793" spans="2:13" x14ac:dyDescent="0.25">
      <c r="B1793" s="12"/>
      <c r="C1793" s="95"/>
      <c r="D1793" s="95"/>
      <c r="E1793" s="95"/>
      <c r="F1793" s="103"/>
      <c r="G1793" s="11"/>
      <c r="J1793" s="103"/>
      <c r="K1793" s="103"/>
      <c r="L1793" s="103"/>
      <c r="M1793" s="103"/>
    </row>
    <row r="1794" spans="2:13" x14ac:dyDescent="0.25">
      <c r="B1794" s="12"/>
      <c r="C1794" s="95"/>
      <c r="D1794" s="95"/>
      <c r="E1794" s="95"/>
      <c r="F1794" s="103"/>
      <c r="G1794" s="11"/>
      <c r="J1794" s="103"/>
      <c r="K1794" s="103"/>
      <c r="L1794" s="103"/>
      <c r="M1794" s="103"/>
    </row>
    <row r="1795" spans="2:13" x14ac:dyDescent="0.25">
      <c r="B1795" s="12"/>
      <c r="C1795" s="95"/>
      <c r="D1795" s="95"/>
      <c r="E1795" s="95"/>
      <c r="F1795" s="103"/>
      <c r="G1795" s="11"/>
      <c r="J1795" s="103"/>
      <c r="K1795" s="103"/>
      <c r="L1795" s="103"/>
      <c r="M1795" s="103"/>
    </row>
    <row r="1796" spans="2:13" x14ac:dyDescent="0.25">
      <c r="B1796" s="12"/>
      <c r="C1796" s="95"/>
      <c r="D1796" s="95"/>
      <c r="E1796" s="95"/>
      <c r="F1796" s="103"/>
      <c r="G1796" s="11"/>
      <c r="J1796" s="103"/>
      <c r="K1796" s="103"/>
      <c r="L1796" s="103"/>
      <c r="M1796" s="103"/>
    </row>
    <row r="1797" spans="2:13" x14ac:dyDescent="0.25">
      <c r="B1797" s="12"/>
      <c r="C1797" s="95"/>
      <c r="D1797" s="95"/>
      <c r="E1797" s="95"/>
      <c r="F1797" s="103"/>
      <c r="G1797" s="11"/>
      <c r="J1797" s="103"/>
      <c r="K1797" s="103"/>
      <c r="L1797" s="103"/>
      <c r="M1797" s="103"/>
    </row>
    <row r="1798" spans="2:13" x14ac:dyDescent="0.25">
      <c r="B1798" s="12"/>
      <c r="C1798" s="95"/>
      <c r="D1798" s="95"/>
      <c r="E1798" s="95"/>
      <c r="F1798" s="103"/>
      <c r="G1798" s="11"/>
      <c r="J1798" s="103"/>
      <c r="K1798" s="103"/>
      <c r="L1798" s="103"/>
      <c r="M1798" s="103"/>
    </row>
    <row r="1799" spans="2:13" x14ac:dyDescent="0.25">
      <c r="B1799" s="12"/>
      <c r="C1799" s="95"/>
      <c r="D1799" s="95"/>
      <c r="E1799" s="95"/>
      <c r="F1799" s="103"/>
      <c r="G1799" s="11"/>
      <c r="J1799" s="103"/>
      <c r="K1799" s="103"/>
      <c r="L1799" s="103"/>
      <c r="M1799" s="103"/>
    </row>
    <row r="1800" spans="2:13" x14ac:dyDescent="0.25">
      <c r="B1800" s="12"/>
      <c r="C1800" s="95"/>
      <c r="D1800" s="95"/>
      <c r="E1800" s="95"/>
      <c r="F1800" s="103"/>
      <c r="G1800" s="11"/>
      <c r="J1800" s="103"/>
      <c r="K1800" s="103"/>
      <c r="L1800" s="103"/>
      <c r="M1800" s="103"/>
    </row>
    <row r="1801" spans="2:13" x14ac:dyDescent="0.25">
      <c r="B1801" s="12"/>
      <c r="C1801" s="95"/>
      <c r="D1801" s="95"/>
      <c r="E1801" s="95"/>
      <c r="F1801" s="103"/>
      <c r="G1801" s="11"/>
      <c r="J1801" s="103"/>
      <c r="K1801" s="103"/>
      <c r="L1801" s="103"/>
      <c r="M1801" s="103"/>
    </row>
    <row r="1802" spans="2:13" x14ac:dyDescent="0.25">
      <c r="B1802" s="12"/>
      <c r="C1802" s="95"/>
      <c r="D1802" s="95"/>
      <c r="E1802" s="95"/>
      <c r="F1802" s="103"/>
      <c r="G1802" s="11"/>
      <c r="J1802" s="103"/>
      <c r="K1802" s="103"/>
      <c r="L1802" s="103"/>
      <c r="M1802" s="103"/>
    </row>
    <row r="1803" spans="2:13" x14ac:dyDescent="0.25">
      <c r="B1803" s="12"/>
      <c r="C1803" s="95"/>
      <c r="D1803" s="95"/>
      <c r="E1803" s="95"/>
      <c r="F1803" s="103"/>
      <c r="G1803" s="11"/>
      <c r="J1803" s="103"/>
      <c r="K1803" s="103"/>
      <c r="L1803" s="103"/>
      <c r="M1803" s="103"/>
    </row>
    <row r="1804" spans="2:13" x14ac:dyDescent="0.25">
      <c r="B1804" s="12"/>
      <c r="C1804" s="95"/>
      <c r="D1804" s="95"/>
      <c r="E1804" s="95"/>
      <c r="F1804" s="103"/>
      <c r="G1804" s="11"/>
      <c r="J1804" s="103"/>
      <c r="K1804" s="103"/>
      <c r="L1804" s="103"/>
      <c r="M1804" s="103"/>
    </row>
    <row r="1805" spans="2:13" x14ac:dyDescent="0.25">
      <c r="B1805" s="12"/>
      <c r="C1805" s="95"/>
      <c r="D1805" s="95"/>
      <c r="E1805" s="95"/>
      <c r="F1805" s="103"/>
      <c r="G1805" s="11"/>
      <c r="J1805" s="103"/>
      <c r="K1805" s="103"/>
      <c r="L1805" s="103"/>
      <c r="M1805" s="103"/>
    </row>
    <row r="1806" spans="2:13" x14ac:dyDescent="0.25">
      <c r="B1806" s="12"/>
      <c r="C1806" s="95"/>
      <c r="D1806" s="95"/>
      <c r="E1806" s="95"/>
      <c r="F1806" s="103"/>
      <c r="G1806" s="11"/>
      <c r="J1806" s="103"/>
      <c r="K1806" s="103"/>
      <c r="L1806" s="103"/>
      <c r="M1806" s="103"/>
    </row>
    <row r="1807" spans="2:13" x14ac:dyDescent="0.25">
      <c r="B1807" s="12"/>
      <c r="C1807" s="95"/>
      <c r="D1807" s="95"/>
      <c r="E1807" s="95"/>
      <c r="F1807" s="103"/>
      <c r="G1807" s="11"/>
      <c r="J1807" s="103"/>
      <c r="K1807" s="103"/>
      <c r="L1807" s="103"/>
      <c r="M1807" s="103"/>
    </row>
    <row r="1808" spans="2:13" x14ac:dyDescent="0.25">
      <c r="B1808" s="12"/>
      <c r="C1808" s="95"/>
      <c r="D1808" s="95"/>
      <c r="E1808" s="95"/>
      <c r="F1808" s="103"/>
      <c r="G1808" s="11"/>
      <c r="J1808" s="103"/>
      <c r="K1808" s="103"/>
      <c r="L1808" s="103"/>
      <c r="M1808" s="103"/>
    </row>
    <row r="1809" spans="2:13" x14ac:dyDescent="0.25">
      <c r="B1809" s="12"/>
      <c r="C1809" s="95"/>
      <c r="D1809" s="95"/>
      <c r="E1809" s="95"/>
      <c r="F1809" s="103"/>
      <c r="G1809" s="11"/>
      <c r="J1809" s="103"/>
      <c r="K1809" s="103"/>
      <c r="L1809" s="103"/>
      <c r="M1809" s="103"/>
    </row>
    <row r="1810" spans="2:13" x14ac:dyDescent="0.25">
      <c r="B1810" s="12"/>
      <c r="C1810" s="95"/>
      <c r="D1810" s="95"/>
      <c r="E1810" s="95"/>
      <c r="F1810" s="103"/>
      <c r="G1810" s="11"/>
      <c r="J1810" s="103"/>
      <c r="K1810" s="103"/>
      <c r="L1810" s="103"/>
      <c r="M1810" s="103"/>
    </row>
    <row r="1811" spans="2:13" x14ac:dyDescent="0.25">
      <c r="B1811" s="12"/>
      <c r="C1811" s="95"/>
      <c r="D1811" s="95"/>
      <c r="E1811" s="95"/>
      <c r="F1811" s="103"/>
      <c r="G1811" s="11"/>
      <c r="J1811" s="103"/>
      <c r="K1811" s="103"/>
      <c r="L1811" s="103"/>
      <c r="M1811" s="103"/>
    </row>
    <row r="1812" spans="2:13" x14ac:dyDescent="0.25">
      <c r="B1812" s="12"/>
      <c r="C1812" s="95"/>
      <c r="D1812" s="95"/>
      <c r="E1812" s="95"/>
      <c r="F1812" s="103"/>
      <c r="G1812" s="11"/>
      <c r="J1812" s="103"/>
      <c r="K1812" s="103"/>
      <c r="L1812" s="103"/>
      <c r="M1812" s="103"/>
    </row>
    <row r="1813" spans="2:13" x14ac:dyDescent="0.25">
      <c r="B1813" s="12"/>
      <c r="C1813" s="95"/>
      <c r="D1813" s="95"/>
      <c r="E1813" s="95"/>
      <c r="F1813" s="103"/>
      <c r="G1813" s="11"/>
      <c r="J1813" s="103"/>
      <c r="K1813" s="103"/>
      <c r="L1813" s="103"/>
      <c r="M1813" s="103"/>
    </row>
    <row r="1814" spans="2:13" x14ac:dyDescent="0.25">
      <c r="B1814" s="12"/>
      <c r="C1814" s="95"/>
      <c r="D1814" s="95"/>
      <c r="E1814" s="95"/>
      <c r="F1814" s="103"/>
      <c r="G1814" s="11"/>
      <c r="J1814" s="103"/>
      <c r="K1814" s="103"/>
      <c r="L1814" s="103"/>
      <c r="M1814" s="103"/>
    </row>
    <row r="1815" spans="2:13" x14ac:dyDescent="0.25">
      <c r="B1815" s="12"/>
      <c r="C1815" s="95"/>
      <c r="D1815" s="95"/>
      <c r="E1815" s="95"/>
      <c r="F1815" s="103"/>
      <c r="G1815" s="11"/>
      <c r="J1815" s="103"/>
      <c r="K1815" s="103"/>
      <c r="L1815" s="103"/>
      <c r="M1815" s="103"/>
    </row>
    <row r="1816" spans="2:13" x14ac:dyDescent="0.25">
      <c r="B1816" s="12"/>
      <c r="C1816" s="95"/>
      <c r="D1816" s="95"/>
      <c r="E1816" s="95"/>
      <c r="F1816" s="103"/>
      <c r="G1816" s="11"/>
      <c r="J1816" s="103"/>
      <c r="K1816" s="103"/>
      <c r="L1816" s="103"/>
      <c r="M1816" s="103"/>
    </row>
    <row r="1817" spans="2:13" x14ac:dyDescent="0.25">
      <c r="B1817" s="12"/>
      <c r="C1817" s="95"/>
      <c r="D1817" s="95"/>
      <c r="E1817" s="95"/>
      <c r="F1817" s="103"/>
      <c r="G1817" s="11"/>
      <c r="J1817" s="103"/>
      <c r="K1817" s="103"/>
      <c r="L1817" s="103"/>
      <c r="M1817" s="103"/>
    </row>
    <row r="1818" spans="2:13" x14ac:dyDescent="0.25">
      <c r="B1818" s="12"/>
      <c r="C1818" s="95"/>
      <c r="D1818" s="95"/>
      <c r="E1818" s="95"/>
      <c r="F1818" s="103"/>
      <c r="G1818" s="11"/>
      <c r="J1818" s="103"/>
      <c r="K1818" s="103"/>
      <c r="L1818" s="103"/>
      <c r="M1818" s="103"/>
    </row>
    <row r="1819" spans="2:13" x14ac:dyDescent="0.25">
      <c r="B1819" s="12"/>
      <c r="C1819" s="95"/>
      <c r="D1819" s="95"/>
      <c r="E1819" s="95"/>
      <c r="F1819" s="103"/>
      <c r="G1819" s="11"/>
      <c r="J1819" s="103"/>
      <c r="K1819" s="103"/>
      <c r="L1819" s="103"/>
      <c r="M1819" s="103"/>
    </row>
    <row r="1820" spans="2:13" x14ac:dyDescent="0.25">
      <c r="B1820" s="12"/>
      <c r="C1820" s="95"/>
      <c r="D1820" s="95"/>
      <c r="E1820" s="95"/>
      <c r="F1820" s="103"/>
      <c r="G1820" s="11"/>
      <c r="J1820" s="103"/>
      <c r="K1820" s="103"/>
      <c r="L1820" s="103"/>
      <c r="M1820" s="103"/>
    </row>
    <row r="1821" spans="2:13" x14ac:dyDescent="0.25">
      <c r="B1821" s="12"/>
      <c r="C1821" s="95"/>
      <c r="D1821" s="95"/>
      <c r="E1821" s="95"/>
      <c r="F1821" s="103"/>
      <c r="G1821" s="11"/>
      <c r="J1821" s="103"/>
      <c r="K1821" s="103"/>
      <c r="L1821" s="103"/>
      <c r="M1821" s="103"/>
    </row>
    <row r="1822" spans="2:13" x14ac:dyDescent="0.25">
      <c r="B1822" s="12"/>
      <c r="C1822" s="95"/>
      <c r="D1822" s="95"/>
      <c r="E1822" s="95"/>
      <c r="F1822" s="103"/>
      <c r="G1822" s="11"/>
      <c r="J1822" s="103"/>
      <c r="K1822" s="103"/>
      <c r="L1822" s="103"/>
      <c r="M1822" s="103"/>
    </row>
    <row r="1823" spans="2:13" x14ac:dyDescent="0.25">
      <c r="B1823" s="12"/>
      <c r="C1823" s="95"/>
      <c r="D1823" s="95"/>
      <c r="E1823" s="95"/>
      <c r="F1823" s="103"/>
      <c r="G1823" s="11"/>
      <c r="J1823" s="103"/>
      <c r="K1823" s="103"/>
      <c r="L1823" s="103"/>
      <c r="M1823" s="103"/>
    </row>
    <row r="1824" spans="2:13" x14ac:dyDescent="0.25">
      <c r="B1824" s="12"/>
      <c r="C1824" s="95"/>
      <c r="D1824" s="95"/>
      <c r="E1824" s="95"/>
      <c r="F1824" s="103"/>
      <c r="G1824" s="11"/>
      <c r="J1824" s="103"/>
      <c r="K1824" s="103"/>
      <c r="L1824" s="103"/>
      <c r="M1824" s="103"/>
    </row>
    <row r="1825" spans="2:13" x14ac:dyDescent="0.25">
      <c r="B1825" s="12"/>
      <c r="C1825" s="95"/>
      <c r="D1825" s="95"/>
      <c r="E1825" s="95"/>
      <c r="F1825" s="103"/>
      <c r="G1825" s="11"/>
      <c r="J1825" s="103"/>
      <c r="K1825" s="103"/>
      <c r="L1825" s="103"/>
      <c r="M1825" s="103"/>
    </row>
    <row r="1826" spans="2:13" x14ac:dyDescent="0.25">
      <c r="B1826" s="12"/>
      <c r="C1826" s="95"/>
      <c r="D1826" s="95"/>
      <c r="E1826" s="95"/>
      <c r="F1826" s="103"/>
      <c r="G1826" s="11"/>
      <c r="J1826" s="103"/>
      <c r="K1826" s="103"/>
      <c r="L1826" s="103"/>
      <c r="M1826" s="103"/>
    </row>
    <row r="1827" spans="2:13" x14ac:dyDescent="0.25">
      <c r="B1827" s="12"/>
      <c r="C1827" s="95"/>
      <c r="D1827" s="95"/>
      <c r="E1827" s="95"/>
      <c r="F1827" s="103"/>
      <c r="G1827" s="11"/>
      <c r="J1827" s="103"/>
      <c r="K1827" s="103"/>
      <c r="L1827" s="103"/>
      <c r="M1827" s="103"/>
    </row>
    <row r="1828" spans="2:13" x14ac:dyDescent="0.25">
      <c r="B1828" s="12"/>
      <c r="C1828" s="95"/>
      <c r="D1828" s="95"/>
      <c r="E1828" s="95"/>
      <c r="F1828" s="103"/>
      <c r="G1828" s="11"/>
      <c r="J1828" s="103"/>
      <c r="K1828" s="103"/>
      <c r="L1828" s="103"/>
      <c r="M1828" s="103"/>
    </row>
    <row r="1829" spans="2:13" x14ac:dyDescent="0.25">
      <c r="B1829" s="12"/>
      <c r="C1829" s="95"/>
      <c r="D1829" s="95"/>
      <c r="E1829" s="95"/>
      <c r="F1829" s="103"/>
      <c r="G1829" s="11"/>
      <c r="J1829" s="103"/>
      <c r="K1829" s="103"/>
      <c r="L1829" s="103"/>
      <c r="M1829" s="103"/>
    </row>
    <row r="1830" spans="2:13" x14ac:dyDescent="0.25">
      <c r="B1830" s="12"/>
      <c r="C1830" s="95"/>
      <c r="D1830" s="95"/>
      <c r="E1830" s="95"/>
      <c r="F1830" s="103"/>
      <c r="G1830" s="11"/>
      <c r="J1830" s="103"/>
      <c r="K1830" s="103"/>
      <c r="L1830" s="103"/>
      <c r="M1830" s="103"/>
    </row>
    <row r="1831" spans="2:13" x14ac:dyDescent="0.25">
      <c r="B1831" s="12"/>
      <c r="C1831" s="95"/>
      <c r="D1831" s="95"/>
      <c r="E1831" s="95"/>
      <c r="F1831" s="103"/>
      <c r="G1831" s="11"/>
      <c r="J1831" s="103"/>
      <c r="K1831" s="103"/>
      <c r="L1831" s="103"/>
      <c r="M1831" s="103"/>
    </row>
    <row r="1832" spans="2:13" x14ac:dyDescent="0.25">
      <c r="B1832" s="12"/>
      <c r="C1832" s="95"/>
      <c r="D1832" s="95"/>
      <c r="E1832" s="95"/>
      <c r="F1832" s="103"/>
      <c r="G1832" s="11"/>
      <c r="J1832" s="103"/>
      <c r="K1832" s="103"/>
      <c r="L1832" s="103"/>
      <c r="M1832" s="103"/>
    </row>
    <row r="1833" spans="2:13" x14ac:dyDescent="0.25">
      <c r="B1833" s="12"/>
      <c r="C1833" s="95"/>
      <c r="D1833" s="95"/>
      <c r="E1833" s="95"/>
      <c r="F1833" s="103"/>
      <c r="G1833" s="11"/>
      <c r="J1833" s="103"/>
      <c r="K1833" s="103"/>
      <c r="L1833" s="103"/>
      <c r="M1833" s="103"/>
    </row>
    <row r="1834" spans="2:13" x14ac:dyDescent="0.25">
      <c r="B1834" s="12"/>
      <c r="C1834" s="95"/>
      <c r="D1834" s="95"/>
      <c r="E1834" s="95"/>
      <c r="F1834" s="103"/>
      <c r="G1834" s="11"/>
      <c r="J1834" s="103"/>
      <c r="K1834" s="103"/>
      <c r="L1834" s="103"/>
      <c r="M1834" s="103"/>
    </row>
    <row r="1835" spans="2:13" x14ac:dyDescent="0.25">
      <c r="B1835" s="12"/>
      <c r="C1835" s="95"/>
      <c r="D1835" s="95"/>
      <c r="E1835" s="95"/>
      <c r="F1835" s="103"/>
      <c r="G1835" s="11"/>
      <c r="J1835" s="103"/>
      <c r="K1835" s="103"/>
      <c r="L1835" s="103"/>
      <c r="M1835" s="103"/>
    </row>
    <row r="1836" spans="2:13" x14ac:dyDescent="0.25">
      <c r="B1836" s="12"/>
      <c r="C1836" s="95"/>
      <c r="D1836" s="95"/>
      <c r="E1836" s="95"/>
      <c r="F1836" s="103"/>
      <c r="G1836" s="11"/>
      <c r="J1836" s="103"/>
      <c r="K1836" s="103"/>
      <c r="L1836" s="103"/>
      <c r="M1836" s="103"/>
    </row>
    <row r="1837" spans="2:13" x14ac:dyDescent="0.25">
      <c r="B1837" s="12"/>
      <c r="C1837" s="95"/>
      <c r="D1837" s="95"/>
      <c r="E1837" s="95"/>
      <c r="F1837" s="103"/>
      <c r="G1837" s="11"/>
      <c r="J1837" s="103"/>
      <c r="K1837" s="103"/>
      <c r="L1837" s="103"/>
      <c r="M1837" s="103"/>
    </row>
    <row r="1838" spans="2:13" x14ac:dyDescent="0.25">
      <c r="B1838" s="12"/>
      <c r="C1838" s="95"/>
      <c r="D1838" s="95"/>
      <c r="E1838" s="95"/>
      <c r="F1838" s="103"/>
      <c r="G1838" s="11"/>
      <c r="J1838" s="103"/>
      <c r="K1838" s="103"/>
      <c r="L1838" s="103"/>
      <c r="M1838" s="103"/>
    </row>
    <row r="1839" spans="2:13" x14ac:dyDescent="0.25">
      <c r="B1839" s="12"/>
      <c r="C1839" s="95"/>
      <c r="D1839" s="95"/>
      <c r="E1839" s="95"/>
      <c r="F1839" s="103"/>
      <c r="G1839" s="11"/>
      <c r="J1839" s="103"/>
      <c r="K1839" s="103"/>
      <c r="L1839" s="103"/>
      <c r="M1839" s="103"/>
    </row>
    <row r="1840" spans="2:13" x14ac:dyDescent="0.25">
      <c r="B1840" s="12"/>
      <c r="C1840" s="95"/>
      <c r="D1840" s="95"/>
      <c r="E1840" s="95"/>
      <c r="F1840" s="103"/>
      <c r="G1840" s="11"/>
      <c r="J1840" s="103"/>
      <c r="K1840" s="103"/>
      <c r="L1840" s="103"/>
      <c r="M1840" s="103"/>
    </row>
    <row r="1841" spans="2:13" x14ac:dyDescent="0.25">
      <c r="B1841" s="12"/>
      <c r="C1841" s="95"/>
      <c r="D1841" s="95"/>
      <c r="E1841" s="95"/>
      <c r="F1841" s="103"/>
      <c r="G1841" s="11"/>
      <c r="J1841" s="103"/>
      <c r="K1841" s="103"/>
      <c r="L1841" s="103"/>
      <c r="M1841" s="103"/>
    </row>
    <row r="1842" spans="2:13" x14ac:dyDescent="0.25">
      <c r="B1842" s="12"/>
      <c r="C1842" s="95"/>
      <c r="D1842" s="95"/>
      <c r="E1842" s="95"/>
      <c r="F1842" s="103"/>
      <c r="G1842" s="11"/>
      <c r="J1842" s="103"/>
      <c r="K1842" s="103"/>
      <c r="L1842" s="103"/>
      <c r="M1842" s="103"/>
    </row>
    <row r="1843" spans="2:13" x14ac:dyDescent="0.25">
      <c r="B1843" s="12"/>
      <c r="C1843" s="95"/>
      <c r="D1843" s="95"/>
      <c r="E1843" s="95"/>
      <c r="F1843" s="103"/>
      <c r="G1843" s="11"/>
      <c r="J1843" s="103"/>
      <c r="K1843" s="103"/>
      <c r="L1843" s="103"/>
      <c r="M1843" s="103"/>
    </row>
    <row r="1844" spans="2:13" x14ac:dyDescent="0.25">
      <c r="B1844" s="12"/>
      <c r="C1844" s="95"/>
      <c r="D1844" s="95"/>
      <c r="E1844" s="95"/>
      <c r="F1844" s="103"/>
      <c r="G1844" s="11"/>
      <c r="J1844" s="103"/>
      <c r="K1844" s="103"/>
      <c r="L1844" s="103"/>
      <c r="M1844" s="103"/>
    </row>
    <row r="1845" spans="2:13" x14ac:dyDescent="0.25">
      <c r="B1845" s="12"/>
      <c r="C1845" s="95"/>
      <c r="D1845" s="95"/>
      <c r="E1845" s="95"/>
      <c r="F1845" s="103"/>
      <c r="G1845" s="11"/>
      <c r="J1845" s="103"/>
      <c r="K1845" s="103"/>
      <c r="L1845" s="103"/>
      <c r="M1845" s="103"/>
    </row>
    <row r="1846" spans="2:13" x14ac:dyDescent="0.25">
      <c r="B1846" s="12"/>
      <c r="C1846" s="95"/>
      <c r="D1846" s="95"/>
      <c r="E1846" s="95"/>
      <c r="F1846" s="103"/>
      <c r="G1846" s="11"/>
      <c r="J1846" s="103"/>
      <c r="K1846" s="103"/>
      <c r="L1846" s="103"/>
      <c r="M1846" s="103"/>
    </row>
    <row r="1847" spans="2:13" x14ac:dyDescent="0.25">
      <c r="B1847" s="12"/>
      <c r="C1847" s="95"/>
      <c r="D1847" s="95"/>
      <c r="E1847" s="95"/>
      <c r="F1847" s="103"/>
      <c r="G1847" s="11"/>
      <c r="J1847" s="103"/>
      <c r="K1847" s="103"/>
      <c r="L1847" s="103"/>
      <c r="M1847" s="103"/>
    </row>
    <row r="1848" spans="2:13" x14ac:dyDescent="0.25">
      <c r="B1848" s="12"/>
      <c r="C1848" s="95"/>
      <c r="D1848" s="95"/>
      <c r="E1848" s="95"/>
      <c r="F1848" s="103"/>
      <c r="G1848" s="11"/>
      <c r="J1848" s="103"/>
      <c r="K1848" s="103"/>
      <c r="L1848" s="103"/>
      <c r="M1848" s="103"/>
    </row>
    <row r="1849" spans="2:13" x14ac:dyDescent="0.25">
      <c r="B1849" s="12"/>
      <c r="C1849" s="95"/>
      <c r="D1849" s="95"/>
      <c r="E1849" s="95"/>
      <c r="F1849" s="103"/>
      <c r="G1849" s="11"/>
      <c r="J1849" s="103"/>
      <c r="K1849" s="103"/>
      <c r="L1849" s="103"/>
      <c r="M1849" s="103"/>
    </row>
    <row r="1850" spans="2:13" x14ac:dyDescent="0.25">
      <c r="B1850" s="12"/>
      <c r="C1850" s="95"/>
      <c r="D1850" s="95"/>
      <c r="E1850" s="95"/>
      <c r="F1850" s="103"/>
      <c r="G1850" s="11"/>
      <c r="J1850" s="103"/>
      <c r="K1850" s="103"/>
      <c r="L1850" s="103"/>
      <c r="M1850" s="103"/>
    </row>
    <row r="1851" spans="2:13" x14ac:dyDescent="0.25">
      <c r="B1851" s="12"/>
      <c r="C1851" s="95"/>
      <c r="D1851" s="95"/>
      <c r="E1851" s="95"/>
      <c r="F1851" s="103"/>
      <c r="G1851" s="11"/>
      <c r="J1851" s="103"/>
      <c r="K1851" s="103"/>
      <c r="L1851" s="103"/>
      <c r="M1851" s="103"/>
    </row>
    <row r="1852" spans="2:13" x14ac:dyDescent="0.25">
      <c r="B1852" s="12"/>
      <c r="C1852" s="95"/>
      <c r="D1852" s="95"/>
      <c r="E1852" s="95"/>
      <c r="F1852" s="103"/>
      <c r="G1852" s="11"/>
      <c r="J1852" s="103"/>
      <c r="K1852" s="103"/>
      <c r="L1852" s="103"/>
      <c r="M1852" s="103"/>
    </row>
    <row r="1853" spans="2:13" x14ac:dyDescent="0.25">
      <c r="B1853" s="12"/>
      <c r="C1853" s="95"/>
      <c r="D1853" s="95"/>
      <c r="E1853" s="95"/>
      <c r="F1853" s="103"/>
      <c r="G1853" s="11"/>
      <c r="J1853" s="103"/>
      <c r="K1853" s="103"/>
      <c r="L1853" s="103"/>
      <c r="M1853" s="103"/>
    </row>
    <row r="1854" spans="2:13" x14ac:dyDescent="0.25">
      <c r="B1854" s="12"/>
      <c r="C1854" s="95"/>
      <c r="D1854" s="95"/>
      <c r="E1854" s="95"/>
      <c r="F1854" s="103"/>
      <c r="G1854" s="11"/>
      <c r="J1854" s="103"/>
      <c r="K1854" s="103"/>
      <c r="L1854" s="103"/>
      <c r="M1854" s="103"/>
    </row>
    <row r="1855" spans="2:13" x14ac:dyDescent="0.25">
      <c r="B1855" s="12"/>
      <c r="C1855" s="95"/>
      <c r="D1855" s="95"/>
      <c r="E1855" s="95"/>
      <c r="F1855" s="103"/>
      <c r="G1855" s="11"/>
      <c r="J1855" s="103"/>
      <c r="K1855" s="103"/>
      <c r="L1855" s="103"/>
      <c r="M1855" s="103"/>
    </row>
    <row r="1856" spans="2:13" x14ac:dyDescent="0.25">
      <c r="B1856" s="12"/>
      <c r="C1856" s="95"/>
      <c r="D1856" s="95"/>
      <c r="E1856" s="95"/>
      <c r="F1856" s="103"/>
      <c r="G1856" s="11"/>
      <c r="J1856" s="103"/>
      <c r="K1856" s="103"/>
      <c r="L1856" s="103"/>
      <c r="M1856" s="103"/>
    </row>
    <row r="1857" spans="2:13" x14ac:dyDescent="0.25">
      <c r="B1857" s="12"/>
      <c r="C1857" s="95"/>
      <c r="D1857" s="95"/>
      <c r="E1857" s="95"/>
      <c r="F1857" s="103"/>
      <c r="G1857" s="11"/>
      <c r="J1857" s="103"/>
      <c r="K1857" s="103"/>
      <c r="L1857" s="103"/>
      <c r="M1857" s="103"/>
    </row>
    <row r="1858" spans="2:13" x14ac:dyDescent="0.25">
      <c r="B1858" s="12"/>
      <c r="C1858" s="95"/>
      <c r="D1858" s="95"/>
      <c r="E1858" s="95"/>
      <c r="F1858" s="103"/>
      <c r="G1858" s="11"/>
      <c r="J1858" s="103"/>
      <c r="K1858" s="103"/>
      <c r="L1858" s="103"/>
      <c r="M1858" s="103"/>
    </row>
    <row r="1859" spans="2:13" x14ac:dyDescent="0.25">
      <c r="B1859" s="12"/>
      <c r="C1859" s="95"/>
      <c r="D1859" s="95"/>
      <c r="E1859" s="95"/>
      <c r="F1859" s="103"/>
      <c r="G1859" s="11"/>
      <c r="J1859" s="103"/>
      <c r="K1859" s="103"/>
      <c r="L1859" s="103"/>
      <c r="M1859" s="103"/>
    </row>
    <row r="1860" spans="2:13" x14ac:dyDescent="0.25">
      <c r="B1860" s="12"/>
      <c r="C1860" s="95"/>
      <c r="D1860" s="95"/>
      <c r="E1860" s="95"/>
      <c r="F1860" s="103"/>
      <c r="G1860" s="11"/>
      <c r="J1860" s="103"/>
      <c r="K1860" s="103"/>
      <c r="L1860" s="103"/>
      <c r="M1860" s="103"/>
    </row>
    <row r="1861" spans="2:13" x14ac:dyDescent="0.25">
      <c r="B1861" s="12"/>
      <c r="C1861" s="95"/>
      <c r="D1861" s="95"/>
      <c r="E1861" s="95"/>
      <c r="F1861" s="103"/>
      <c r="G1861" s="11"/>
      <c r="J1861" s="103"/>
      <c r="K1861" s="103"/>
      <c r="L1861" s="103"/>
      <c r="M1861" s="103"/>
    </row>
    <row r="1862" spans="2:13" x14ac:dyDescent="0.25">
      <c r="B1862" s="12"/>
      <c r="C1862" s="95"/>
      <c r="D1862" s="95"/>
      <c r="E1862" s="95"/>
      <c r="F1862" s="103"/>
      <c r="G1862" s="11"/>
      <c r="J1862" s="103"/>
      <c r="K1862" s="103"/>
      <c r="L1862" s="103"/>
      <c r="M1862" s="103"/>
    </row>
    <row r="1863" spans="2:13" x14ac:dyDescent="0.25">
      <c r="B1863" s="12"/>
      <c r="C1863" s="95"/>
      <c r="D1863" s="95"/>
      <c r="E1863" s="95"/>
      <c r="F1863" s="103"/>
      <c r="G1863" s="11"/>
      <c r="J1863" s="103"/>
      <c r="K1863" s="103"/>
      <c r="L1863" s="103"/>
      <c r="M1863" s="103"/>
    </row>
    <row r="1864" spans="2:13" x14ac:dyDescent="0.25">
      <c r="B1864" s="12"/>
      <c r="C1864" s="95"/>
      <c r="D1864" s="95"/>
      <c r="E1864" s="95"/>
      <c r="F1864" s="103"/>
      <c r="G1864" s="11"/>
      <c r="J1864" s="103"/>
      <c r="K1864" s="103"/>
      <c r="L1864" s="103"/>
      <c r="M1864" s="103"/>
    </row>
    <row r="1865" spans="2:13" x14ac:dyDescent="0.25">
      <c r="B1865" s="12"/>
      <c r="C1865" s="95"/>
      <c r="D1865" s="95"/>
      <c r="E1865" s="95"/>
      <c r="F1865" s="103"/>
      <c r="G1865" s="11"/>
      <c r="J1865" s="103"/>
      <c r="K1865" s="103"/>
      <c r="L1865" s="103"/>
      <c r="M1865" s="103"/>
    </row>
    <row r="1866" spans="2:13" x14ac:dyDescent="0.25">
      <c r="B1866" s="12"/>
      <c r="C1866" s="95"/>
      <c r="D1866" s="95"/>
      <c r="E1866" s="95"/>
      <c r="F1866" s="103"/>
      <c r="G1866" s="11"/>
      <c r="J1866" s="103"/>
      <c r="K1866" s="103"/>
      <c r="L1866" s="103"/>
      <c r="M1866" s="103"/>
    </row>
    <row r="1867" spans="2:13" x14ac:dyDescent="0.25">
      <c r="B1867" s="12"/>
      <c r="C1867" s="95"/>
      <c r="D1867" s="95"/>
      <c r="E1867" s="95"/>
      <c r="F1867" s="103"/>
      <c r="G1867" s="11"/>
      <c r="J1867" s="103"/>
      <c r="K1867" s="103"/>
      <c r="L1867" s="103"/>
      <c r="M1867" s="103"/>
    </row>
    <row r="1868" spans="2:13" x14ac:dyDescent="0.25">
      <c r="B1868" s="12"/>
      <c r="C1868" s="95"/>
      <c r="D1868" s="95"/>
      <c r="E1868" s="95"/>
      <c r="F1868" s="103"/>
      <c r="G1868" s="11"/>
      <c r="J1868" s="103"/>
      <c r="K1868" s="103"/>
      <c r="L1868" s="103"/>
      <c r="M1868" s="103"/>
    </row>
    <row r="1869" spans="2:13" x14ac:dyDescent="0.25">
      <c r="B1869" s="12"/>
      <c r="C1869" s="95"/>
      <c r="D1869" s="95"/>
      <c r="E1869" s="95"/>
      <c r="F1869" s="103"/>
      <c r="G1869" s="11"/>
      <c r="J1869" s="103"/>
      <c r="K1869" s="103"/>
      <c r="L1869" s="103"/>
      <c r="M1869" s="103"/>
    </row>
    <row r="1870" spans="2:13" x14ac:dyDescent="0.25">
      <c r="B1870" s="12"/>
      <c r="C1870" s="95"/>
      <c r="D1870" s="95"/>
      <c r="E1870" s="95"/>
      <c r="F1870" s="103"/>
      <c r="G1870" s="11"/>
      <c r="J1870" s="103"/>
      <c r="K1870" s="103"/>
      <c r="L1870" s="103"/>
      <c r="M1870" s="103"/>
    </row>
    <row r="1871" spans="2:13" x14ac:dyDescent="0.25">
      <c r="B1871" s="12"/>
      <c r="C1871" s="95"/>
      <c r="D1871" s="95"/>
      <c r="E1871" s="95"/>
      <c r="F1871" s="103"/>
      <c r="G1871" s="11"/>
      <c r="J1871" s="103"/>
      <c r="K1871" s="103"/>
      <c r="L1871" s="103"/>
      <c r="M1871" s="103"/>
    </row>
    <row r="1872" spans="2:13" x14ac:dyDescent="0.25">
      <c r="B1872" s="12"/>
      <c r="C1872" s="95"/>
      <c r="D1872" s="95"/>
      <c r="E1872" s="95"/>
      <c r="F1872" s="103"/>
      <c r="G1872" s="11"/>
      <c r="J1872" s="103"/>
      <c r="K1872" s="103"/>
      <c r="L1872" s="103"/>
      <c r="M1872" s="103"/>
    </row>
    <row r="1873" spans="2:13" x14ac:dyDescent="0.25">
      <c r="B1873" s="12"/>
      <c r="C1873" s="95"/>
      <c r="D1873" s="95"/>
      <c r="E1873" s="95"/>
      <c r="F1873" s="103"/>
      <c r="G1873" s="11"/>
      <c r="J1873" s="103"/>
      <c r="K1873" s="103"/>
      <c r="L1873" s="103"/>
      <c r="M1873" s="103"/>
    </row>
    <row r="1874" spans="2:13" x14ac:dyDescent="0.25">
      <c r="B1874" s="12"/>
      <c r="C1874" s="95"/>
      <c r="D1874" s="95"/>
      <c r="E1874" s="95"/>
      <c r="F1874" s="103"/>
      <c r="G1874" s="11"/>
      <c r="J1874" s="103"/>
      <c r="K1874" s="103"/>
      <c r="L1874" s="103"/>
      <c r="M1874" s="103"/>
    </row>
    <row r="1875" spans="2:13" x14ac:dyDescent="0.25">
      <c r="B1875" s="12"/>
      <c r="C1875" s="95"/>
      <c r="D1875" s="95"/>
      <c r="E1875" s="95"/>
      <c r="F1875" s="103"/>
      <c r="G1875" s="11"/>
      <c r="J1875" s="103"/>
      <c r="K1875" s="103"/>
      <c r="L1875" s="103"/>
      <c r="M1875" s="103"/>
    </row>
    <row r="1876" spans="2:13" x14ac:dyDescent="0.25">
      <c r="B1876" s="12"/>
      <c r="C1876" s="95"/>
      <c r="D1876" s="95"/>
      <c r="E1876" s="95"/>
      <c r="F1876" s="103"/>
      <c r="G1876" s="11"/>
      <c r="J1876" s="103"/>
      <c r="K1876" s="103"/>
      <c r="L1876" s="103"/>
      <c r="M1876" s="103"/>
    </row>
    <row r="1877" spans="2:13" x14ac:dyDescent="0.25">
      <c r="B1877" s="12"/>
      <c r="C1877" s="95"/>
      <c r="D1877" s="95"/>
      <c r="E1877" s="95"/>
      <c r="F1877" s="103"/>
      <c r="G1877" s="11"/>
      <c r="J1877" s="103"/>
      <c r="K1877" s="103"/>
      <c r="L1877" s="103"/>
      <c r="M1877" s="103"/>
    </row>
    <row r="1878" spans="2:13" x14ac:dyDescent="0.25">
      <c r="B1878" s="12"/>
      <c r="C1878" s="95"/>
      <c r="D1878" s="95"/>
      <c r="E1878" s="95"/>
      <c r="F1878" s="103"/>
      <c r="G1878" s="11"/>
      <c r="J1878" s="103"/>
      <c r="K1878" s="103"/>
      <c r="L1878" s="103"/>
      <c r="M1878" s="103"/>
    </row>
    <row r="1879" spans="2:13" x14ac:dyDescent="0.25">
      <c r="B1879" s="12"/>
      <c r="C1879" s="95"/>
      <c r="D1879" s="95"/>
      <c r="E1879" s="95"/>
      <c r="F1879" s="103"/>
      <c r="G1879" s="11"/>
      <c r="J1879" s="103"/>
      <c r="K1879" s="103"/>
      <c r="L1879" s="103"/>
      <c r="M1879" s="103"/>
    </row>
    <row r="1880" spans="2:13" x14ac:dyDescent="0.25">
      <c r="B1880" s="12"/>
      <c r="C1880" s="95"/>
      <c r="D1880" s="95"/>
      <c r="E1880" s="95"/>
      <c r="F1880" s="103"/>
      <c r="G1880" s="11"/>
      <c r="J1880" s="103"/>
      <c r="K1880" s="103"/>
      <c r="L1880" s="103"/>
      <c r="M1880" s="103"/>
    </row>
    <row r="1881" spans="2:13" x14ac:dyDescent="0.25">
      <c r="B1881" s="12"/>
      <c r="C1881" s="95"/>
      <c r="D1881" s="95"/>
      <c r="E1881" s="95"/>
      <c r="F1881" s="103"/>
      <c r="G1881" s="11"/>
      <c r="J1881" s="103"/>
      <c r="K1881" s="103"/>
      <c r="L1881" s="103"/>
      <c r="M1881" s="103"/>
    </row>
    <row r="1882" spans="2:13" x14ac:dyDescent="0.25">
      <c r="B1882" s="12"/>
      <c r="C1882" s="95"/>
      <c r="D1882" s="95"/>
      <c r="E1882" s="95"/>
      <c r="F1882" s="103"/>
      <c r="G1882" s="11"/>
      <c r="J1882" s="103"/>
      <c r="K1882" s="103"/>
      <c r="L1882" s="103"/>
      <c r="M1882" s="103"/>
    </row>
    <row r="1883" spans="2:13" x14ac:dyDescent="0.25">
      <c r="B1883" s="12"/>
      <c r="C1883" s="95"/>
      <c r="D1883" s="95"/>
      <c r="E1883" s="95"/>
      <c r="F1883" s="103"/>
      <c r="G1883" s="11"/>
      <c r="J1883" s="103"/>
      <c r="K1883" s="103"/>
      <c r="L1883" s="103"/>
      <c r="M1883" s="103"/>
    </row>
    <row r="1884" spans="2:13" x14ac:dyDescent="0.25">
      <c r="B1884" s="12"/>
      <c r="C1884" s="95"/>
      <c r="D1884" s="95"/>
      <c r="E1884" s="95"/>
      <c r="F1884" s="103"/>
      <c r="G1884" s="11"/>
      <c r="J1884" s="103"/>
      <c r="K1884" s="103"/>
      <c r="L1884" s="103"/>
      <c r="M1884" s="103"/>
    </row>
    <row r="1885" spans="2:13" x14ac:dyDescent="0.25">
      <c r="B1885" s="12"/>
      <c r="C1885" s="95"/>
      <c r="D1885" s="95"/>
      <c r="E1885" s="95"/>
      <c r="F1885" s="103"/>
      <c r="G1885" s="11"/>
      <c r="J1885" s="103"/>
      <c r="K1885" s="103"/>
      <c r="L1885" s="103"/>
      <c r="M1885" s="103"/>
    </row>
    <row r="1886" spans="2:13" x14ac:dyDescent="0.25">
      <c r="B1886" s="12"/>
      <c r="C1886" s="95"/>
      <c r="D1886" s="95"/>
      <c r="E1886" s="95"/>
      <c r="F1886" s="103"/>
      <c r="G1886" s="11"/>
      <c r="J1886" s="103"/>
      <c r="K1886" s="103"/>
      <c r="L1886" s="103"/>
      <c r="M1886" s="103"/>
    </row>
    <row r="1887" spans="2:13" x14ac:dyDescent="0.25">
      <c r="B1887" s="12"/>
      <c r="C1887" s="95"/>
      <c r="D1887" s="95"/>
      <c r="E1887" s="95"/>
      <c r="F1887" s="103"/>
      <c r="G1887" s="11"/>
      <c r="J1887" s="103"/>
      <c r="K1887" s="103"/>
      <c r="L1887" s="103"/>
      <c r="M1887" s="103"/>
    </row>
    <row r="1888" spans="2:13" x14ac:dyDescent="0.25">
      <c r="B1888" s="12"/>
      <c r="C1888" s="95"/>
      <c r="D1888" s="95"/>
      <c r="E1888" s="95"/>
      <c r="F1888" s="103"/>
      <c r="G1888" s="11"/>
      <c r="J1888" s="103"/>
      <c r="K1888" s="103"/>
      <c r="L1888" s="103"/>
      <c r="M1888" s="103"/>
    </row>
    <row r="1889" spans="2:13" x14ac:dyDescent="0.25">
      <c r="B1889" s="12"/>
      <c r="C1889" s="95"/>
      <c r="D1889" s="95"/>
      <c r="E1889" s="95"/>
      <c r="F1889" s="103"/>
      <c r="G1889" s="11"/>
      <c r="J1889" s="103"/>
      <c r="K1889" s="103"/>
      <c r="L1889" s="103"/>
      <c r="M1889" s="103"/>
    </row>
    <row r="1890" spans="2:13" x14ac:dyDescent="0.25">
      <c r="B1890" s="12"/>
      <c r="C1890" s="95"/>
      <c r="D1890" s="95"/>
      <c r="E1890" s="95"/>
      <c r="F1890" s="103"/>
      <c r="G1890" s="11"/>
      <c r="J1890" s="103"/>
      <c r="K1890" s="103"/>
      <c r="L1890" s="103"/>
      <c r="M1890" s="103"/>
    </row>
    <row r="1891" spans="2:13" x14ac:dyDescent="0.25">
      <c r="B1891" s="12"/>
      <c r="C1891" s="95"/>
      <c r="D1891" s="95"/>
      <c r="E1891" s="95"/>
      <c r="F1891" s="103"/>
      <c r="G1891" s="11"/>
      <c r="J1891" s="103"/>
      <c r="K1891" s="103"/>
      <c r="L1891" s="103"/>
      <c r="M1891" s="103"/>
    </row>
    <row r="1892" spans="2:13" x14ac:dyDescent="0.25">
      <c r="B1892" s="12"/>
      <c r="C1892" s="95"/>
      <c r="D1892" s="95"/>
      <c r="E1892" s="95"/>
      <c r="F1892" s="103"/>
      <c r="G1892" s="11"/>
      <c r="J1892" s="103"/>
      <c r="K1892" s="103"/>
      <c r="L1892" s="103"/>
      <c r="M1892" s="103"/>
    </row>
    <row r="1893" spans="2:13" x14ac:dyDescent="0.25">
      <c r="B1893" s="12"/>
      <c r="C1893" s="95"/>
      <c r="D1893" s="95"/>
      <c r="E1893" s="95"/>
      <c r="F1893" s="103"/>
      <c r="G1893" s="11"/>
      <c r="J1893" s="103"/>
      <c r="K1893" s="103"/>
      <c r="L1893" s="103"/>
      <c r="M1893" s="103"/>
    </row>
    <row r="1894" spans="2:13" x14ac:dyDescent="0.25">
      <c r="B1894" s="12"/>
      <c r="C1894" s="95"/>
      <c r="D1894" s="95"/>
      <c r="E1894" s="95"/>
      <c r="F1894" s="103"/>
      <c r="G1894" s="11"/>
      <c r="J1894" s="103"/>
      <c r="K1894" s="103"/>
      <c r="L1894" s="103"/>
      <c r="M1894" s="103"/>
    </row>
    <row r="1895" spans="2:13" x14ac:dyDescent="0.25">
      <c r="B1895" s="12"/>
      <c r="C1895" s="95"/>
      <c r="D1895" s="95"/>
      <c r="E1895" s="95"/>
      <c r="F1895" s="103"/>
      <c r="G1895" s="11"/>
      <c r="J1895" s="103"/>
      <c r="K1895" s="103"/>
      <c r="L1895" s="103"/>
      <c r="M1895" s="103"/>
    </row>
    <row r="1896" spans="2:13" x14ac:dyDescent="0.25">
      <c r="B1896" s="12"/>
      <c r="C1896" s="95"/>
      <c r="D1896" s="95"/>
      <c r="E1896" s="95"/>
      <c r="F1896" s="103"/>
      <c r="G1896" s="11"/>
      <c r="J1896" s="103"/>
      <c r="K1896" s="103"/>
      <c r="L1896" s="103"/>
      <c r="M1896" s="103"/>
    </row>
    <row r="1897" spans="2:13" x14ac:dyDescent="0.25">
      <c r="B1897" s="12"/>
      <c r="C1897" s="95"/>
      <c r="D1897" s="95"/>
      <c r="E1897" s="95"/>
      <c r="F1897" s="103"/>
      <c r="G1897" s="11"/>
      <c r="J1897" s="103"/>
      <c r="K1897" s="103"/>
      <c r="L1897" s="103"/>
      <c r="M1897" s="103"/>
    </row>
    <row r="1898" spans="2:13" x14ac:dyDescent="0.25">
      <c r="B1898" s="12"/>
      <c r="C1898" s="95"/>
      <c r="D1898" s="95"/>
      <c r="E1898" s="95"/>
      <c r="F1898" s="103"/>
      <c r="G1898" s="11"/>
      <c r="J1898" s="103"/>
      <c r="K1898" s="103"/>
      <c r="L1898" s="103"/>
      <c r="M1898" s="103"/>
    </row>
    <row r="1899" spans="2:13" x14ac:dyDescent="0.25">
      <c r="B1899" s="12"/>
      <c r="C1899" s="95"/>
      <c r="D1899" s="95"/>
      <c r="E1899" s="95"/>
      <c r="F1899" s="103"/>
      <c r="G1899" s="11"/>
      <c r="J1899" s="103"/>
      <c r="K1899" s="103"/>
      <c r="L1899" s="103"/>
      <c r="M1899" s="103"/>
    </row>
    <row r="1900" spans="2:13" x14ac:dyDescent="0.25">
      <c r="B1900" s="12"/>
      <c r="C1900" s="95"/>
      <c r="D1900" s="95"/>
      <c r="E1900" s="95"/>
      <c r="F1900" s="103"/>
      <c r="G1900" s="11"/>
      <c r="J1900" s="103"/>
      <c r="K1900" s="103"/>
      <c r="L1900" s="103"/>
      <c r="M1900" s="103"/>
    </row>
    <row r="1901" spans="2:13" x14ac:dyDescent="0.25">
      <c r="B1901" s="12"/>
      <c r="C1901" s="95"/>
      <c r="D1901" s="95"/>
      <c r="E1901" s="95"/>
      <c r="F1901" s="103"/>
      <c r="G1901" s="11"/>
      <c r="J1901" s="103"/>
      <c r="K1901" s="103"/>
      <c r="L1901" s="103"/>
      <c r="M1901" s="103"/>
    </row>
    <row r="1902" spans="2:13" x14ac:dyDescent="0.25">
      <c r="B1902" s="12"/>
      <c r="C1902" s="95"/>
      <c r="D1902" s="95"/>
      <c r="E1902" s="95"/>
      <c r="F1902" s="103"/>
      <c r="G1902" s="11"/>
      <c r="J1902" s="103"/>
      <c r="K1902" s="103"/>
      <c r="L1902" s="103"/>
      <c r="M1902" s="103"/>
    </row>
    <row r="1903" spans="2:13" x14ac:dyDescent="0.25">
      <c r="B1903" s="12"/>
      <c r="C1903" s="95"/>
      <c r="D1903" s="95"/>
      <c r="E1903" s="95"/>
      <c r="F1903" s="103"/>
      <c r="G1903" s="11"/>
      <c r="J1903" s="103"/>
      <c r="K1903" s="103"/>
      <c r="L1903" s="103"/>
      <c r="M1903" s="103"/>
    </row>
    <row r="1904" spans="2:13" x14ac:dyDescent="0.25">
      <c r="B1904" s="12"/>
      <c r="C1904" s="95"/>
      <c r="D1904" s="95"/>
      <c r="E1904" s="95"/>
      <c r="F1904" s="103"/>
      <c r="G1904" s="11"/>
      <c r="J1904" s="103"/>
      <c r="K1904" s="103"/>
      <c r="L1904" s="103"/>
      <c r="M1904" s="103"/>
    </row>
    <row r="1905" spans="2:13" x14ac:dyDescent="0.25">
      <c r="B1905" s="12"/>
      <c r="C1905" s="95"/>
      <c r="D1905" s="95"/>
      <c r="E1905" s="95"/>
      <c r="F1905" s="103"/>
      <c r="G1905" s="11"/>
      <c r="J1905" s="103"/>
      <c r="K1905" s="103"/>
      <c r="L1905" s="103"/>
      <c r="M1905" s="103"/>
    </row>
    <row r="1906" spans="2:13" x14ac:dyDescent="0.25">
      <c r="B1906" s="12"/>
      <c r="C1906" s="95"/>
      <c r="D1906" s="95"/>
      <c r="E1906" s="95"/>
      <c r="F1906" s="103"/>
      <c r="G1906" s="11"/>
      <c r="J1906" s="103"/>
      <c r="K1906" s="103"/>
      <c r="L1906" s="103"/>
      <c r="M1906" s="103"/>
    </row>
    <row r="1907" spans="2:13" x14ac:dyDescent="0.25">
      <c r="B1907" s="12"/>
      <c r="C1907" s="95"/>
      <c r="D1907" s="95"/>
      <c r="E1907" s="95"/>
      <c r="F1907" s="103"/>
      <c r="G1907" s="11"/>
      <c r="J1907" s="103"/>
      <c r="K1907" s="103"/>
      <c r="L1907" s="103"/>
      <c r="M1907" s="103"/>
    </row>
    <row r="1908" spans="2:13" x14ac:dyDescent="0.25">
      <c r="B1908" s="12"/>
      <c r="C1908" s="95"/>
      <c r="D1908" s="95"/>
      <c r="E1908" s="95"/>
      <c r="F1908" s="103"/>
      <c r="G1908" s="11"/>
      <c r="J1908" s="103"/>
      <c r="K1908" s="103"/>
      <c r="L1908" s="103"/>
      <c r="M1908" s="103"/>
    </row>
    <row r="1909" spans="2:13" x14ac:dyDescent="0.25">
      <c r="B1909" s="12"/>
      <c r="C1909" s="95"/>
      <c r="D1909" s="95"/>
      <c r="E1909" s="95"/>
      <c r="F1909" s="103"/>
      <c r="G1909" s="11"/>
      <c r="J1909" s="103"/>
      <c r="K1909" s="103"/>
      <c r="L1909" s="103"/>
      <c r="M1909" s="103"/>
    </row>
    <row r="1910" spans="2:13" x14ac:dyDescent="0.25">
      <c r="B1910" s="12"/>
      <c r="C1910" s="95"/>
      <c r="D1910" s="95"/>
      <c r="E1910" s="95"/>
      <c r="F1910" s="103"/>
      <c r="G1910" s="11"/>
      <c r="J1910" s="103"/>
      <c r="K1910" s="103"/>
      <c r="L1910" s="103"/>
      <c r="M1910" s="103"/>
    </row>
    <row r="1911" spans="2:13" x14ac:dyDescent="0.25">
      <c r="B1911" s="12"/>
      <c r="C1911" s="95"/>
      <c r="D1911" s="95"/>
      <c r="E1911" s="95"/>
      <c r="F1911" s="103"/>
      <c r="G1911" s="11"/>
      <c r="J1911" s="103"/>
      <c r="K1911" s="103"/>
      <c r="L1911" s="103"/>
      <c r="M1911" s="103"/>
    </row>
    <row r="1912" spans="2:13" x14ac:dyDescent="0.25">
      <c r="B1912" s="12"/>
      <c r="C1912" s="95"/>
      <c r="D1912" s="95"/>
      <c r="E1912" s="95"/>
      <c r="F1912" s="103"/>
      <c r="G1912" s="11"/>
      <c r="J1912" s="103"/>
      <c r="K1912" s="103"/>
      <c r="L1912" s="103"/>
      <c r="M1912" s="103"/>
    </row>
    <row r="1913" spans="2:13" x14ac:dyDescent="0.25">
      <c r="B1913" s="12"/>
      <c r="C1913" s="95"/>
      <c r="D1913" s="95"/>
      <c r="E1913" s="95"/>
      <c r="F1913" s="103"/>
      <c r="G1913" s="11"/>
      <c r="J1913" s="103"/>
      <c r="K1913" s="103"/>
      <c r="L1913" s="103"/>
      <c r="M1913" s="103"/>
    </row>
    <row r="1914" spans="2:13" x14ac:dyDescent="0.25">
      <c r="B1914" s="12"/>
      <c r="C1914" s="95"/>
      <c r="D1914" s="95"/>
      <c r="E1914" s="95"/>
      <c r="F1914" s="103"/>
      <c r="G1914" s="11"/>
      <c r="J1914" s="103"/>
      <c r="K1914" s="103"/>
      <c r="L1914" s="103"/>
      <c r="M1914" s="103"/>
    </row>
    <row r="1915" spans="2:13" x14ac:dyDescent="0.25">
      <c r="B1915" s="12"/>
      <c r="C1915" s="95"/>
      <c r="D1915" s="95"/>
      <c r="E1915" s="95"/>
      <c r="F1915" s="103"/>
      <c r="G1915" s="11"/>
      <c r="J1915" s="103"/>
      <c r="K1915" s="103"/>
      <c r="L1915" s="103"/>
      <c r="M1915" s="103"/>
    </row>
    <row r="1916" spans="2:13" x14ac:dyDescent="0.25">
      <c r="B1916" s="12"/>
      <c r="C1916" s="95"/>
      <c r="D1916" s="95"/>
      <c r="E1916" s="95"/>
      <c r="F1916" s="103"/>
      <c r="G1916" s="11"/>
      <c r="J1916" s="103"/>
      <c r="K1916" s="103"/>
      <c r="L1916" s="103"/>
      <c r="M1916" s="103"/>
    </row>
    <row r="1917" spans="2:13" x14ac:dyDescent="0.25">
      <c r="B1917" s="12"/>
      <c r="C1917" s="95"/>
      <c r="D1917" s="95"/>
      <c r="E1917" s="95"/>
      <c r="F1917" s="103"/>
      <c r="G1917" s="11"/>
      <c r="J1917" s="103"/>
      <c r="K1917" s="103"/>
      <c r="L1917" s="103"/>
      <c r="M1917" s="103"/>
    </row>
    <row r="1918" spans="2:13" x14ac:dyDescent="0.25">
      <c r="B1918" s="12"/>
      <c r="C1918" s="95"/>
      <c r="D1918" s="95"/>
      <c r="E1918" s="95"/>
      <c r="F1918" s="103"/>
      <c r="G1918" s="11"/>
      <c r="J1918" s="103"/>
      <c r="K1918" s="103"/>
      <c r="L1918" s="103"/>
      <c r="M1918" s="103"/>
    </row>
    <row r="1919" spans="2:13" x14ac:dyDescent="0.25">
      <c r="B1919" s="12"/>
      <c r="C1919" s="95"/>
      <c r="D1919" s="95"/>
      <c r="E1919" s="95"/>
      <c r="F1919" s="103"/>
      <c r="G1919" s="11"/>
      <c r="J1919" s="103"/>
      <c r="K1919" s="103"/>
      <c r="L1919" s="103"/>
      <c r="M1919" s="103"/>
    </row>
    <row r="1920" spans="2:13" x14ac:dyDescent="0.25">
      <c r="B1920" s="12"/>
      <c r="C1920" s="95"/>
      <c r="D1920" s="95"/>
      <c r="E1920" s="95"/>
      <c r="F1920" s="103"/>
      <c r="G1920" s="11"/>
      <c r="J1920" s="103"/>
      <c r="K1920" s="103"/>
      <c r="L1920" s="103"/>
      <c r="M1920" s="103"/>
    </row>
    <row r="1921" spans="2:13" x14ac:dyDescent="0.25">
      <c r="B1921" s="12"/>
      <c r="C1921" s="95"/>
      <c r="D1921" s="95"/>
      <c r="E1921" s="95"/>
      <c r="F1921" s="103"/>
      <c r="G1921" s="11"/>
      <c r="J1921" s="103"/>
      <c r="K1921" s="103"/>
      <c r="L1921" s="103"/>
      <c r="M1921" s="103"/>
    </row>
    <row r="1922" spans="2:13" x14ac:dyDescent="0.25">
      <c r="B1922" s="12"/>
      <c r="C1922" s="95"/>
      <c r="D1922" s="95"/>
      <c r="E1922" s="95"/>
      <c r="F1922" s="103"/>
      <c r="G1922" s="11"/>
      <c r="J1922" s="103"/>
      <c r="K1922" s="103"/>
      <c r="L1922" s="103"/>
      <c r="M1922" s="103"/>
    </row>
    <row r="1923" spans="2:13" x14ac:dyDescent="0.25">
      <c r="B1923" s="12"/>
      <c r="C1923" s="95"/>
      <c r="D1923" s="95"/>
      <c r="E1923" s="95"/>
      <c r="F1923" s="103"/>
      <c r="G1923" s="11"/>
      <c r="J1923" s="103"/>
      <c r="K1923" s="103"/>
      <c r="L1923" s="103"/>
      <c r="M1923" s="103"/>
    </row>
    <row r="1924" spans="2:13" x14ac:dyDescent="0.25">
      <c r="B1924" s="12"/>
      <c r="C1924" s="95"/>
      <c r="D1924" s="95"/>
      <c r="E1924" s="95"/>
      <c r="F1924" s="103"/>
      <c r="G1924" s="11"/>
      <c r="J1924" s="103"/>
      <c r="K1924" s="103"/>
      <c r="L1924" s="103"/>
      <c r="M1924" s="103"/>
    </row>
    <row r="1925" spans="2:13" x14ac:dyDescent="0.25">
      <c r="B1925" s="12"/>
      <c r="C1925" s="95"/>
      <c r="D1925" s="95"/>
      <c r="E1925" s="95"/>
      <c r="F1925" s="103"/>
      <c r="G1925" s="11"/>
      <c r="J1925" s="103"/>
      <c r="K1925" s="103"/>
      <c r="L1925" s="103"/>
      <c r="M1925" s="103"/>
    </row>
    <row r="1926" spans="2:13" x14ac:dyDescent="0.25">
      <c r="B1926" s="12"/>
      <c r="C1926" s="95"/>
      <c r="D1926" s="95"/>
      <c r="E1926" s="95"/>
      <c r="F1926" s="103"/>
      <c r="G1926" s="11"/>
      <c r="J1926" s="103"/>
      <c r="K1926" s="103"/>
      <c r="L1926" s="103"/>
      <c r="M1926" s="103"/>
    </row>
    <row r="1927" spans="2:13" x14ac:dyDescent="0.25">
      <c r="B1927" s="12"/>
      <c r="C1927" s="95"/>
      <c r="D1927" s="95"/>
      <c r="E1927" s="95"/>
      <c r="F1927" s="103"/>
      <c r="G1927" s="11"/>
      <c r="J1927" s="103"/>
      <c r="K1927" s="103"/>
      <c r="L1927" s="103"/>
      <c r="M1927" s="103"/>
    </row>
    <row r="1928" spans="2:13" x14ac:dyDescent="0.25">
      <c r="B1928" s="12"/>
      <c r="C1928" s="95"/>
      <c r="D1928" s="95"/>
      <c r="E1928" s="95"/>
      <c r="F1928" s="103"/>
      <c r="G1928" s="11"/>
      <c r="J1928" s="103"/>
      <c r="K1928" s="103"/>
      <c r="L1928" s="103"/>
      <c r="M1928" s="103"/>
    </row>
    <row r="1929" spans="2:13" x14ac:dyDescent="0.25">
      <c r="B1929" s="12"/>
      <c r="C1929" s="95"/>
      <c r="D1929" s="95"/>
      <c r="E1929" s="95"/>
      <c r="F1929" s="103"/>
      <c r="G1929" s="11"/>
      <c r="J1929" s="103"/>
      <c r="K1929" s="103"/>
      <c r="L1929" s="103"/>
      <c r="M1929" s="103"/>
    </row>
    <row r="1930" spans="2:13" x14ac:dyDescent="0.25">
      <c r="B1930" s="12"/>
      <c r="C1930" s="95"/>
      <c r="D1930" s="95"/>
      <c r="E1930" s="95"/>
      <c r="F1930" s="103"/>
      <c r="G1930" s="11"/>
      <c r="J1930" s="103"/>
      <c r="K1930" s="103"/>
      <c r="L1930" s="103"/>
      <c r="M1930" s="103"/>
    </row>
    <row r="1931" spans="2:13" x14ac:dyDescent="0.25">
      <c r="B1931" s="12"/>
      <c r="C1931" s="95"/>
      <c r="D1931" s="95"/>
      <c r="E1931" s="95"/>
      <c r="F1931" s="103"/>
      <c r="G1931" s="11"/>
      <c r="J1931" s="103"/>
      <c r="K1931" s="103"/>
      <c r="L1931" s="103"/>
      <c r="M1931" s="103"/>
    </row>
    <row r="1932" spans="2:13" x14ac:dyDescent="0.25">
      <c r="B1932" s="12"/>
      <c r="C1932" s="95"/>
      <c r="D1932" s="95"/>
      <c r="E1932" s="95"/>
      <c r="F1932" s="103"/>
      <c r="G1932" s="11"/>
      <c r="J1932" s="103"/>
      <c r="K1932" s="103"/>
      <c r="L1932" s="103"/>
      <c r="M1932" s="103"/>
    </row>
    <row r="1933" spans="2:13" x14ac:dyDescent="0.25">
      <c r="B1933" s="12"/>
      <c r="C1933" s="95"/>
      <c r="D1933" s="95"/>
      <c r="E1933" s="95"/>
      <c r="F1933" s="103"/>
      <c r="G1933" s="11"/>
      <c r="J1933" s="103"/>
      <c r="K1933" s="103"/>
      <c r="L1933" s="103"/>
      <c r="M1933" s="103"/>
    </row>
    <row r="1934" spans="2:13" x14ac:dyDescent="0.25">
      <c r="B1934" s="12"/>
      <c r="C1934" s="95"/>
      <c r="D1934" s="95"/>
      <c r="E1934" s="95"/>
      <c r="F1934" s="103"/>
      <c r="G1934" s="11"/>
      <c r="J1934" s="103"/>
      <c r="K1934" s="103"/>
      <c r="L1934" s="103"/>
      <c r="M1934" s="103"/>
    </row>
    <row r="1935" spans="2:13" x14ac:dyDescent="0.25">
      <c r="B1935" s="12"/>
      <c r="C1935" s="95"/>
      <c r="D1935" s="95"/>
      <c r="E1935" s="95"/>
      <c r="F1935" s="103"/>
      <c r="G1935" s="11"/>
      <c r="J1935" s="103"/>
      <c r="K1935" s="103"/>
      <c r="L1935" s="103"/>
      <c r="M1935" s="103"/>
    </row>
    <row r="1936" spans="2:13" x14ac:dyDescent="0.25">
      <c r="B1936" s="12"/>
      <c r="C1936" s="95"/>
      <c r="D1936" s="95"/>
      <c r="E1936" s="95"/>
      <c r="F1936" s="103"/>
      <c r="G1936" s="11"/>
      <c r="J1936" s="103"/>
      <c r="K1936" s="103"/>
      <c r="L1936" s="103"/>
      <c r="M1936" s="103"/>
    </row>
    <row r="1937" spans="2:13" x14ac:dyDescent="0.25">
      <c r="B1937" s="12"/>
      <c r="C1937" s="95"/>
      <c r="D1937" s="95"/>
      <c r="E1937" s="95"/>
      <c r="F1937" s="103"/>
      <c r="G1937" s="11"/>
      <c r="J1937" s="103"/>
      <c r="K1937" s="103"/>
      <c r="L1937" s="103"/>
      <c r="M1937" s="103"/>
    </row>
    <row r="1938" spans="2:13" x14ac:dyDescent="0.25">
      <c r="B1938" s="12"/>
      <c r="C1938" s="95"/>
      <c r="D1938" s="95"/>
      <c r="E1938" s="95"/>
      <c r="F1938" s="103"/>
      <c r="G1938" s="11"/>
      <c r="J1938" s="103"/>
      <c r="K1938" s="103"/>
      <c r="L1938" s="103"/>
      <c r="M1938" s="103"/>
    </row>
    <row r="1939" spans="2:13" x14ac:dyDescent="0.25">
      <c r="B1939" s="12"/>
      <c r="C1939" s="95"/>
      <c r="D1939" s="95"/>
      <c r="E1939" s="95"/>
      <c r="F1939" s="103"/>
      <c r="G1939" s="11"/>
      <c r="J1939" s="103"/>
      <c r="K1939" s="103"/>
      <c r="L1939" s="103"/>
      <c r="M1939" s="103"/>
    </row>
    <row r="1940" spans="2:13" x14ac:dyDescent="0.25">
      <c r="B1940" s="12"/>
      <c r="C1940" s="95"/>
      <c r="D1940" s="95"/>
      <c r="E1940" s="95"/>
      <c r="F1940" s="103"/>
      <c r="G1940" s="11"/>
      <c r="J1940" s="103"/>
      <c r="K1940" s="103"/>
      <c r="L1940" s="103"/>
      <c r="M1940" s="103"/>
    </row>
    <row r="1941" spans="2:13" x14ac:dyDescent="0.25">
      <c r="B1941" s="12"/>
      <c r="C1941" s="95"/>
      <c r="D1941" s="95"/>
      <c r="E1941" s="95"/>
      <c r="F1941" s="103"/>
      <c r="G1941" s="11"/>
      <c r="J1941" s="103"/>
      <c r="K1941" s="103"/>
      <c r="L1941" s="103"/>
      <c r="M1941" s="103"/>
    </row>
    <row r="1942" spans="2:13" x14ac:dyDescent="0.25">
      <c r="B1942" s="12"/>
      <c r="C1942" s="95"/>
      <c r="D1942" s="95"/>
      <c r="E1942" s="95"/>
      <c r="F1942" s="103"/>
      <c r="G1942" s="11"/>
      <c r="J1942" s="103"/>
      <c r="K1942" s="103"/>
      <c r="L1942" s="103"/>
      <c r="M1942" s="103"/>
    </row>
    <row r="1943" spans="2:13" x14ac:dyDescent="0.25">
      <c r="B1943" s="12"/>
      <c r="C1943" s="95"/>
      <c r="D1943" s="95"/>
      <c r="E1943" s="95"/>
      <c r="F1943" s="103"/>
      <c r="G1943" s="11"/>
      <c r="J1943" s="103"/>
      <c r="K1943" s="103"/>
      <c r="L1943" s="103"/>
      <c r="M1943" s="103"/>
    </row>
    <row r="1944" spans="2:13" x14ac:dyDescent="0.25">
      <c r="B1944" s="12"/>
      <c r="C1944" s="95"/>
      <c r="D1944" s="95"/>
      <c r="E1944" s="95"/>
      <c r="F1944" s="103"/>
      <c r="G1944" s="11"/>
      <c r="J1944" s="103"/>
      <c r="K1944" s="103"/>
      <c r="L1944" s="103"/>
      <c r="M1944" s="103"/>
    </row>
    <row r="1945" spans="2:13" x14ac:dyDescent="0.25">
      <c r="B1945" s="12"/>
      <c r="C1945" s="95"/>
      <c r="D1945" s="95"/>
      <c r="E1945" s="95"/>
      <c r="F1945" s="103"/>
      <c r="G1945" s="11"/>
      <c r="J1945" s="103"/>
      <c r="K1945" s="103"/>
      <c r="L1945" s="103"/>
      <c r="M1945" s="103"/>
    </row>
    <row r="1946" spans="2:13" x14ac:dyDescent="0.25">
      <c r="B1946" s="12"/>
      <c r="C1946" s="95"/>
      <c r="D1946" s="95"/>
      <c r="E1946" s="95"/>
      <c r="F1946" s="103"/>
      <c r="G1946" s="11"/>
      <c r="J1946" s="103"/>
      <c r="K1946" s="103"/>
      <c r="L1946" s="103"/>
      <c r="M1946" s="103"/>
    </row>
    <row r="1947" spans="2:13" x14ac:dyDescent="0.25">
      <c r="B1947" s="12"/>
      <c r="C1947" s="95"/>
      <c r="D1947" s="95"/>
      <c r="E1947" s="95"/>
      <c r="F1947" s="103"/>
      <c r="G1947" s="11"/>
      <c r="J1947" s="103"/>
      <c r="K1947" s="103"/>
      <c r="L1947" s="103"/>
      <c r="M1947" s="103"/>
    </row>
    <row r="1948" spans="2:13" x14ac:dyDescent="0.25">
      <c r="B1948" s="12"/>
      <c r="C1948" s="95"/>
      <c r="D1948" s="95"/>
      <c r="E1948" s="95"/>
      <c r="F1948" s="103"/>
      <c r="G1948" s="11"/>
      <c r="J1948" s="103"/>
      <c r="K1948" s="103"/>
      <c r="L1948" s="103"/>
      <c r="M1948" s="103"/>
    </row>
    <row r="1949" spans="2:13" x14ac:dyDescent="0.25">
      <c r="B1949" s="12"/>
      <c r="C1949" s="95"/>
      <c r="D1949" s="95"/>
      <c r="E1949" s="95"/>
      <c r="F1949" s="103"/>
      <c r="G1949" s="11"/>
      <c r="J1949" s="103"/>
      <c r="K1949" s="103"/>
      <c r="L1949" s="103"/>
      <c r="M1949" s="103"/>
    </row>
    <row r="1950" spans="2:13" x14ac:dyDescent="0.25">
      <c r="B1950" s="12"/>
      <c r="C1950" s="95"/>
      <c r="D1950" s="95"/>
      <c r="E1950" s="95"/>
      <c r="F1950" s="103"/>
      <c r="G1950" s="11"/>
      <c r="J1950" s="103"/>
      <c r="K1950" s="103"/>
      <c r="L1950" s="103"/>
      <c r="M1950" s="103"/>
    </row>
    <row r="1951" spans="2:13" x14ac:dyDescent="0.25">
      <c r="B1951" s="12"/>
      <c r="C1951" s="95"/>
      <c r="D1951" s="95"/>
      <c r="E1951" s="95"/>
      <c r="F1951" s="103"/>
      <c r="G1951" s="11"/>
      <c r="J1951" s="103"/>
      <c r="K1951" s="103"/>
      <c r="L1951" s="103"/>
      <c r="M1951" s="103"/>
    </row>
    <row r="1952" spans="2:13" x14ac:dyDescent="0.25">
      <c r="B1952" s="12"/>
      <c r="C1952" s="95"/>
      <c r="D1952" s="95"/>
      <c r="E1952" s="95"/>
      <c r="F1952" s="103"/>
      <c r="G1952" s="11"/>
      <c r="J1952" s="103"/>
      <c r="K1952" s="103"/>
      <c r="L1952" s="103"/>
      <c r="M1952" s="103"/>
    </row>
    <row r="1953" spans="2:13" x14ac:dyDescent="0.25">
      <c r="B1953" s="12"/>
      <c r="C1953" s="95"/>
      <c r="D1953" s="95"/>
      <c r="E1953" s="95"/>
      <c r="F1953" s="103"/>
      <c r="G1953" s="11"/>
      <c r="J1953" s="103"/>
      <c r="K1953" s="103"/>
      <c r="L1953" s="103"/>
      <c r="M1953" s="103"/>
    </row>
    <row r="1954" spans="2:13" x14ac:dyDescent="0.25">
      <c r="B1954" s="12"/>
      <c r="C1954" s="95"/>
      <c r="D1954" s="95"/>
      <c r="E1954" s="95"/>
      <c r="F1954" s="103"/>
      <c r="G1954" s="11"/>
      <c r="J1954" s="103"/>
      <c r="K1954" s="103"/>
      <c r="L1954" s="103"/>
      <c r="M1954" s="103"/>
    </row>
    <row r="1955" spans="2:13" x14ac:dyDescent="0.25">
      <c r="B1955" s="12"/>
      <c r="C1955" s="95"/>
      <c r="D1955" s="95"/>
      <c r="E1955" s="95"/>
      <c r="F1955" s="103"/>
      <c r="G1955" s="11"/>
      <c r="J1955" s="103"/>
      <c r="K1955" s="103"/>
      <c r="L1955" s="103"/>
      <c r="M1955" s="103"/>
    </row>
    <row r="1956" spans="2:13" x14ac:dyDescent="0.25">
      <c r="B1956" s="12"/>
      <c r="C1956" s="95"/>
      <c r="D1956" s="95"/>
      <c r="E1956" s="95"/>
      <c r="F1956" s="103"/>
      <c r="G1956" s="11"/>
      <c r="J1956" s="103"/>
      <c r="K1956" s="103"/>
      <c r="L1956" s="103"/>
      <c r="M1956" s="103"/>
    </row>
    <row r="1957" spans="2:13" x14ac:dyDescent="0.25">
      <c r="B1957" s="12"/>
      <c r="C1957" s="95"/>
      <c r="D1957" s="95"/>
      <c r="E1957" s="95"/>
      <c r="F1957" s="103"/>
      <c r="G1957" s="11"/>
      <c r="J1957" s="103"/>
      <c r="K1957" s="103"/>
      <c r="L1957" s="103"/>
      <c r="M1957" s="103"/>
    </row>
    <row r="1958" spans="2:13" x14ac:dyDescent="0.25">
      <c r="B1958" s="12"/>
      <c r="C1958" s="95"/>
      <c r="D1958" s="95"/>
      <c r="E1958" s="95"/>
      <c r="F1958" s="103"/>
      <c r="G1958" s="11"/>
      <c r="J1958" s="103"/>
      <c r="K1958" s="103"/>
      <c r="L1958" s="103"/>
      <c r="M1958" s="103"/>
    </row>
    <row r="1959" spans="2:13" x14ac:dyDescent="0.25">
      <c r="B1959" s="12"/>
      <c r="C1959" s="95"/>
      <c r="D1959" s="95"/>
      <c r="E1959" s="95"/>
      <c r="F1959" s="103"/>
      <c r="G1959" s="11"/>
      <c r="J1959" s="103"/>
      <c r="K1959" s="103"/>
      <c r="L1959" s="103"/>
      <c r="M1959" s="103"/>
    </row>
    <row r="1960" spans="2:13" x14ac:dyDescent="0.25">
      <c r="B1960" s="12"/>
      <c r="C1960" s="95"/>
      <c r="D1960" s="95"/>
      <c r="E1960" s="95"/>
      <c r="F1960" s="103"/>
      <c r="G1960" s="11"/>
      <c r="J1960" s="103"/>
      <c r="K1960" s="103"/>
      <c r="L1960" s="103"/>
      <c r="M1960" s="103"/>
    </row>
    <row r="1961" spans="2:13" x14ac:dyDescent="0.25">
      <c r="B1961" s="12"/>
      <c r="C1961" s="95"/>
      <c r="D1961" s="95"/>
      <c r="E1961" s="95"/>
      <c r="F1961" s="103"/>
      <c r="G1961" s="11"/>
      <c r="J1961" s="103"/>
      <c r="K1961" s="103"/>
      <c r="L1961" s="103"/>
      <c r="M1961" s="103"/>
    </row>
    <row r="1962" spans="2:13" x14ac:dyDescent="0.25">
      <c r="B1962" s="12"/>
      <c r="C1962" s="95"/>
      <c r="D1962" s="95"/>
      <c r="E1962" s="95"/>
      <c r="F1962" s="103"/>
      <c r="G1962" s="11"/>
      <c r="J1962" s="103"/>
      <c r="K1962" s="103"/>
      <c r="L1962" s="103"/>
      <c r="M1962" s="103"/>
    </row>
    <row r="1963" spans="2:13" x14ac:dyDescent="0.25">
      <c r="B1963" s="12"/>
      <c r="C1963" s="95"/>
      <c r="D1963" s="95"/>
      <c r="E1963" s="95"/>
      <c r="F1963" s="103"/>
      <c r="G1963" s="11"/>
      <c r="J1963" s="103"/>
      <c r="K1963" s="103"/>
      <c r="L1963" s="103"/>
      <c r="M1963" s="103"/>
    </row>
    <row r="1964" spans="2:13" x14ac:dyDescent="0.25">
      <c r="B1964" s="12"/>
      <c r="C1964" s="95"/>
      <c r="D1964" s="95"/>
      <c r="E1964" s="95"/>
      <c r="F1964" s="103"/>
      <c r="G1964" s="11"/>
      <c r="J1964" s="103"/>
      <c r="K1964" s="103"/>
      <c r="L1964" s="103"/>
      <c r="M1964" s="103"/>
    </row>
    <row r="1965" spans="2:13" x14ac:dyDescent="0.25">
      <c r="B1965" s="12"/>
      <c r="C1965" s="95"/>
      <c r="D1965" s="95"/>
      <c r="E1965" s="95"/>
      <c r="F1965" s="103"/>
      <c r="G1965" s="11"/>
      <c r="J1965" s="103"/>
      <c r="K1965" s="103"/>
      <c r="L1965" s="103"/>
      <c r="M1965" s="103"/>
    </row>
    <row r="1966" spans="2:13" x14ac:dyDescent="0.25">
      <c r="B1966" s="12"/>
      <c r="C1966" s="95"/>
      <c r="D1966" s="95"/>
      <c r="E1966" s="95"/>
      <c r="F1966" s="103"/>
      <c r="G1966" s="11"/>
      <c r="J1966" s="103"/>
      <c r="K1966" s="103"/>
      <c r="L1966" s="103"/>
      <c r="M1966" s="103"/>
    </row>
    <row r="1967" spans="2:13" x14ac:dyDescent="0.25">
      <c r="B1967" s="12"/>
      <c r="C1967" s="95"/>
      <c r="D1967" s="95"/>
      <c r="E1967" s="95"/>
      <c r="F1967" s="103"/>
      <c r="G1967" s="11"/>
      <c r="J1967" s="103"/>
      <c r="K1967" s="103"/>
      <c r="L1967" s="103"/>
      <c r="M1967" s="103"/>
    </row>
    <row r="1968" spans="2:13" x14ac:dyDescent="0.25">
      <c r="B1968" s="12"/>
      <c r="C1968" s="95"/>
      <c r="D1968" s="95"/>
      <c r="E1968" s="95"/>
      <c r="F1968" s="103"/>
      <c r="G1968" s="11"/>
      <c r="J1968" s="103"/>
      <c r="K1968" s="103"/>
      <c r="L1968" s="103"/>
      <c r="M1968" s="103"/>
    </row>
    <row r="1969" spans="2:13" x14ac:dyDescent="0.25">
      <c r="B1969" s="12"/>
      <c r="C1969" s="95"/>
      <c r="D1969" s="95"/>
      <c r="E1969" s="95"/>
      <c r="F1969" s="103"/>
      <c r="G1969" s="11"/>
      <c r="J1969" s="103"/>
      <c r="K1969" s="103"/>
      <c r="L1969" s="103"/>
      <c r="M1969" s="103"/>
    </row>
    <row r="1970" spans="2:13" x14ac:dyDescent="0.25">
      <c r="B1970" s="12"/>
      <c r="C1970" s="95"/>
      <c r="D1970" s="95"/>
      <c r="E1970" s="95"/>
      <c r="F1970" s="103"/>
      <c r="G1970" s="11"/>
      <c r="J1970" s="103"/>
      <c r="K1970" s="103"/>
      <c r="L1970" s="103"/>
      <c r="M1970" s="103"/>
    </row>
    <row r="1971" spans="2:13" x14ac:dyDescent="0.25">
      <c r="B1971" s="12"/>
      <c r="C1971" s="95"/>
      <c r="D1971" s="95"/>
      <c r="E1971" s="95"/>
      <c r="F1971" s="103"/>
      <c r="G1971" s="11"/>
      <c r="J1971" s="103"/>
      <c r="K1971" s="103"/>
      <c r="L1971" s="103"/>
      <c r="M1971" s="103"/>
    </row>
    <row r="1972" spans="2:13" x14ac:dyDescent="0.25">
      <c r="B1972" s="12"/>
      <c r="C1972" s="95"/>
      <c r="D1972" s="95"/>
      <c r="E1972" s="95"/>
      <c r="F1972" s="103"/>
      <c r="G1972" s="11"/>
      <c r="J1972" s="103"/>
      <c r="K1972" s="103"/>
      <c r="L1972" s="103"/>
      <c r="M1972" s="103"/>
    </row>
    <row r="1973" spans="2:13" x14ac:dyDescent="0.25">
      <c r="B1973" s="12"/>
      <c r="C1973" s="95"/>
      <c r="D1973" s="95"/>
      <c r="E1973" s="95"/>
      <c r="F1973" s="103"/>
      <c r="G1973" s="11"/>
      <c r="J1973" s="103"/>
      <c r="K1973" s="103"/>
      <c r="L1973" s="103"/>
      <c r="M1973" s="103"/>
    </row>
    <row r="1974" spans="2:13" x14ac:dyDescent="0.25">
      <c r="B1974" s="12"/>
      <c r="C1974" s="95"/>
      <c r="D1974" s="95"/>
      <c r="E1974" s="95"/>
      <c r="F1974" s="103"/>
      <c r="G1974" s="11"/>
      <c r="J1974" s="103"/>
      <c r="K1974" s="103"/>
      <c r="L1974" s="103"/>
      <c r="M1974" s="103"/>
    </row>
    <row r="1975" spans="2:13" x14ac:dyDescent="0.25">
      <c r="B1975" s="12"/>
      <c r="C1975" s="95"/>
      <c r="D1975" s="95"/>
      <c r="E1975" s="95"/>
      <c r="F1975" s="103"/>
      <c r="G1975" s="11"/>
      <c r="J1975" s="103"/>
      <c r="K1975" s="103"/>
      <c r="L1975" s="103"/>
      <c r="M1975" s="103"/>
    </row>
    <row r="1976" spans="2:13" x14ac:dyDescent="0.25">
      <c r="B1976" s="12"/>
      <c r="C1976" s="95"/>
      <c r="D1976" s="95"/>
      <c r="E1976" s="95"/>
      <c r="F1976" s="103"/>
      <c r="G1976" s="11"/>
      <c r="J1976" s="103"/>
      <c r="K1976" s="103"/>
      <c r="L1976" s="103"/>
      <c r="M1976" s="103"/>
    </row>
    <row r="1977" spans="2:13" x14ac:dyDescent="0.25">
      <c r="B1977" s="12"/>
      <c r="C1977" s="95"/>
      <c r="D1977" s="95"/>
      <c r="E1977" s="95"/>
      <c r="F1977" s="103"/>
      <c r="G1977" s="11"/>
      <c r="J1977" s="103"/>
      <c r="K1977" s="103"/>
      <c r="L1977" s="103"/>
      <c r="M1977" s="103"/>
    </row>
    <row r="1978" spans="2:13" x14ac:dyDescent="0.25">
      <c r="B1978" s="12"/>
      <c r="C1978" s="95"/>
      <c r="D1978" s="95"/>
      <c r="E1978" s="95"/>
      <c r="F1978" s="103"/>
      <c r="G1978" s="11"/>
      <c r="J1978" s="103"/>
      <c r="K1978" s="103"/>
      <c r="L1978" s="103"/>
      <c r="M1978" s="103"/>
    </row>
    <row r="1979" spans="2:13" x14ac:dyDescent="0.25">
      <c r="B1979" s="12"/>
      <c r="C1979" s="95"/>
      <c r="D1979" s="95"/>
      <c r="E1979" s="95"/>
      <c r="F1979" s="103"/>
      <c r="G1979" s="11"/>
      <c r="J1979" s="103"/>
      <c r="K1979" s="103"/>
      <c r="L1979" s="103"/>
      <c r="M1979" s="103"/>
    </row>
    <row r="1980" spans="2:13" x14ac:dyDescent="0.25">
      <c r="B1980" s="12"/>
      <c r="C1980" s="95"/>
      <c r="D1980" s="95"/>
      <c r="E1980" s="95"/>
      <c r="F1980" s="103"/>
      <c r="G1980" s="11"/>
      <c r="J1980" s="103"/>
      <c r="K1980" s="103"/>
      <c r="L1980" s="103"/>
      <c r="M1980" s="103"/>
    </row>
    <row r="1981" spans="2:13" x14ac:dyDescent="0.25">
      <c r="B1981" s="12"/>
      <c r="C1981" s="95"/>
      <c r="D1981" s="95"/>
      <c r="E1981" s="95"/>
      <c r="F1981" s="103"/>
      <c r="G1981" s="11"/>
      <c r="J1981" s="103"/>
      <c r="K1981" s="103"/>
      <c r="L1981" s="103"/>
      <c r="M1981" s="103"/>
    </row>
    <row r="1982" spans="2:13" x14ac:dyDescent="0.25">
      <c r="B1982" s="12"/>
      <c r="C1982" s="95"/>
      <c r="D1982" s="95"/>
      <c r="E1982" s="95"/>
      <c r="F1982" s="103"/>
      <c r="G1982" s="11"/>
      <c r="J1982" s="103"/>
      <c r="K1982" s="103"/>
      <c r="L1982" s="103"/>
      <c r="M1982" s="103"/>
    </row>
    <row r="1983" spans="2:13" x14ac:dyDescent="0.25">
      <c r="B1983" s="12"/>
      <c r="C1983" s="95"/>
      <c r="D1983" s="95"/>
      <c r="E1983" s="95"/>
      <c r="F1983" s="103"/>
      <c r="G1983" s="11"/>
      <c r="J1983" s="103"/>
      <c r="K1983" s="103"/>
      <c r="L1983" s="103"/>
      <c r="M1983" s="103"/>
    </row>
    <row r="1984" spans="2:13" x14ac:dyDescent="0.25">
      <c r="B1984" s="12"/>
      <c r="C1984" s="95"/>
      <c r="D1984" s="95"/>
      <c r="E1984" s="95"/>
      <c r="F1984" s="103"/>
      <c r="G1984" s="11"/>
      <c r="J1984" s="103"/>
      <c r="K1984" s="103"/>
      <c r="L1984" s="103"/>
      <c r="M1984" s="103"/>
    </row>
    <row r="1985" spans="2:13" x14ac:dyDescent="0.25">
      <c r="B1985" s="12"/>
      <c r="C1985" s="95"/>
      <c r="D1985" s="95"/>
      <c r="E1985" s="95"/>
      <c r="F1985" s="103"/>
      <c r="G1985" s="11"/>
      <c r="J1985" s="103"/>
      <c r="K1985" s="103"/>
      <c r="L1985" s="103"/>
      <c r="M1985" s="103"/>
    </row>
    <row r="1986" spans="2:13" x14ac:dyDescent="0.25">
      <c r="B1986" s="12"/>
      <c r="C1986" s="95"/>
      <c r="D1986" s="95"/>
      <c r="E1986" s="95"/>
      <c r="F1986" s="103"/>
      <c r="G1986" s="11"/>
      <c r="J1986" s="103"/>
      <c r="K1986" s="103"/>
      <c r="L1986" s="103"/>
      <c r="M1986" s="103"/>
    </row>
    <row r="1987" spans="2:13" x14ac:dyDescent="0.25">
      <c r="B1987" s="12"/>
      <c r="C1987" s="95"/>
      <c r="D1987" s="95"/>
      <c r="E1987" s="95"/>
      <c r="F1987" s="103"/>
      <c r="G1987" s="11"/>
      <c r="J1987" s="103"/>
      <c r="K1987" s="103"/>
      <c r="L1987" s="103"/>
      <c r="M1987" s="103"/>
    </row>
    <row r="1988" spans="2:13" x14ac:dyDescent="0.25">
      <c r="B1988" s="12"/>
      <c r="C1988" s="95"/>
      <c r="D1988" s="95"/>
      <c r="E1988" s="95"/>
      <c r="F1988" s="103"/>
      <c r="G1988" s="11"/>
      <c r="J1988" s="103"/>
      <c r="K1988" s="103"/>
      <c r="L1988" s="103"/>
      <c r="M1988" s="103"/>
    </row>
    <row r="1989" spans="2:13" x14ac:dyDescent="0.25">
      <c r="B1989" s="12"/>
      <c r="C1989" s="95"/>
      <c r="D1989" s="95"/>
      <c r="E1989" s="95"/>
      <c r="F1989" s="103"/>
      <c r="G1989" s="11"/>
      <c r="J1989" s="103"/>
      <c r="K1989" s="103"/>
      <c r="L1989" s="103"/>
      <c r="M1989" s="103"/>
    </row>
    <row r="1990" spans="2:13" x14ac:dyDescent="0.25">
      <c r="B1990" s="12"/>
      <c r="C1990" s="95"/>
      <c r="D1990" s="95"/>
      <c r="E1990" s="95"/>
      <c r="F1990" s="103"/>
      <c r="G1990" s="11"/>
      <c r="J1990" s="103"/>
      <c r="K1990" s="103"/>
      <c r="L1990" s="103"/>
      <c r="M1990" s="103"/>
    </row>
    <row r="1991" spans="2:13" x14ac:dyDescent="0.25">
      <c r="B1991" s="12"/>
      <c r="C1991" s="95"/>
      <c r="D1991" s="95"/>
      <c r="E1991" s="95"/>
      <c r="F1991" s="103"/>
      <c r="G1991" s="11"/>
      <c r="J1991" s="103"/>
      <c r="K1991" s="103"/>
      <c r="L1991" s="103"/>
      <c r="M1991" s="103"/>
    </row>
    <row r="1992" spans="2:13" x14ac:dyDescent="0.25">
      <c r="B1992" s="12"/>
      <c r="C1992" s="95"/>
      <c r="D1992" s="95"/>
      <c r="E1992" s="95"/>
      <c r="F1992" s="103"/>
      <c r="G1992" s="11"/>
      <c r="J1992" s="103"/>
      <c r="K1992" s="103"/>
      <c r="L1992" s="103"/>
      <c r="M1992" s="103"/>
    </row>
    <row r="1993" spans="2:13" x14ac:dyDescent="0.25">
      <c r="B1993" s="12"/>
      <c r="C1993" s="95"/>
      <c r="D1993" s="95"/>
      <c r="E1993" s="95"/>
      <c r="F1993" s="103"/>
      <c r="G1993" s="11"/>
      <c r="J1993" s="103"/>
      <c r="K1993" s="103"/>
      <c r="L1993" s="103"/>
      <c r="M1993" s="103"/>
    </row>
    <row r="1994" spans="2:13" x14ac:dyDescent="0.25">
      <c r="B1994" s="12"/>
      <c r="C1994" s="95"/>
      <c r="D1994" s="95"/>
      <c r="E1994" s="95"/>
      <c r="F1994" s="103"/>
      <c r="G1994" s="11"/>
      <c r="J1994" s="103"/>
      <c r="K1994" s="103"/>
      <c r="L1994" s="103"/>
      <c r="M1994" s="103"/>
    </row>
    <row r="1995" spans="2:13" x14ac:dyDescent="0.25">
      <c r="B1995" s="12"/>
      <c r="C1995" s="95"/>
      <c r="D1995" s="95"/>
      <c r="E1995" s="95"/>
      <c r="F1995" s="103"/>
      <c r="G1995" s="11"/>
      <c r="J1995" s="103"/>
      <c r="K1995" s="103"/>
      <c r="L1995" s="103"/>
      <c r="M1995" s="103"/>
    </row>
    <row r="1996" spans="2:13" x14ac:dyDescent="0.25">
      <c r="B1996" s="12"/>
      <c r="C1996" s="95"/>
      <c r="D1996" s="95"/>
      <c r="E1996" s="95"/>
      <c r="F1996" s="103"/>
      <c r="G1996" s="11"/>
      <c r="J1996" s="103"/>
      <c r="K1996" s="103"/>
      <c r="L1996" s="103"/>
      <c r="M1996" s="103"/>
    </row>
    <row r="1997" spans="2:13" x14ac:dyDescent="0.25">
      <c r="B1997" s="12"/>
      <c r="C1997" s="95"/>
      <c r="D1997" s="95"/>
      <c r="E1997" s="95"/>
      <c r="F1997" s="103"/>
      <c r="G1997" s="11"/>
      <c r="J1997" s="103"/>
      <c r="K1997" s="103"/>
      <c r="L1997" s="103"/>
      <c r="M1997" s="103"/>
    </row>
    <row r="1998" spans="2:13" x14ac:dyDescent="0.25">
      <c r="B1998" s="12"/>
      <c r="C1998" s="95"/>
      <c r="D1998" s="95"/>
      <c r="E1998" s="95"/>
      <c r="F1998" s="103"/>
      <c r="G1998" s="11"/>
      <c r="J1998" s="103"/>
      <c r="K1998" s="103"/>
      <c r="L1998" s="103"/>
      <c r="M1998" s="103"/>
    </row>
    <row r="1999" spans="2:13" x14ac:dyDescent="0.25">
      <c r="B1999" s="12"/>
      <c r="C1999" s="95"/>
      <c r="D1999" s="95"/>
      <c r="E1999" s="95"/>
      <c r="F1999" s="103"/>
      <c r="G1999" s="11"/>
      <c r="J1999" s="103"/>
      <c r="K1999" s="103"/>
      <c r="L1999" s="103"/>
      <c r="M1999" s="103"/>
    </row>
    <row r="2000" spans="2:13" x14ac:dyDescent="0.25">
      <c r="B2000" s="12"/>
      <c r="C2000" s="95"/>
      <c r="D2000" s="95"/>
      <c r="E2000" s="95"/>
      <c r="F2000" s="103"/>
      <c r="G2000" s="11"/>
      <c r="J2000" s="103"/>
      <c r="K2000" s="103"/>
      <c r="L2000" s="103"/>
      <c r="M2000" s="103"/>
    </row>
    <row r="2001" spans="2:13" x14ac:dyDescent="0.25">
      <c r="B2001" s="12"/>
      <c r="C2001" s="95"/>
      <c r="D2001" s="95"/>
      <c r="E2001" s="95"/>
      <c r="F2001" s="103"/>
      <c r="G2001" s="11"/>
      <c r="J2001" s="103"/>
      <c r="K2001" s="103"/>
      <c r="L2001" s="103"/>
      <c r="M2001" s="103"/>
    </row>
    <row r="2002" spans="2:13" x14ac:dyDescent="0.25">
      <c r="B2002" s="12"/>
      <c r="C2002" s="95"/>
      <c r="D2002" s="95"/>
      <c r="E2002" s="95"/>
      <c r="F2002" s="103"/>
      <c r="G2002" s="11"/>
      <c r="J2002" s="103"/>
      <c r="K2002" s="103"/>
      <c r="L2002" s="103"/>
      <c r="M2002" s="103"/>
    </row>
    <row r="2003" spans="2:13" x14ac:dyDescent="0.25">
      <c r="B2003" s="12"/>
      <c r="C2003" s="95"/>
      <c r="D2003" s="95"/>
      <c r="E2003" s="95"/>
      <c r="F2003" s="103"/>
      <c r="G2003" s="11"/>
      <c r="J2003" s="103"/>
      <c r="K2003" s="103"/>
      <c r="L2003" s="103"/>
      <c r="M2003" s="103"/>
    </row>
    <row r="2004" spans="2:13" x14ac:dyDescent="0.25">
      <c r="B2004" s="12"/>
      <c r="C2004" s="95"/>
      <c r="D2004" s="95"/>
      <c r="E2004" s="95"/>
      <c r="F2004" s="103"/>
      <c r="G2004" s="11"/>
      <c r="J2004" s="103"/>
      <c r="K2004" s="103"/>
      <c r="L2004" s="103"/>
      <c r="M2004" s="103"/>
    </row>
    <row r="2005" spans="2:13" x14ac:dyDescent="0.25">
      <c r="B2005" s="12"/>
      <c r="C2005" s="95"/>
      <c r="D2005" s="95"/>
      <c r="E2005" s="95"/>
      <c r="F2005" s="103"/>
      <c r="G2005" s="11"/>
      <c r="J2005" s="103"/>
      <c r="K2005" s="103"/>
      <c r="L2005" s="103"/>
      <c r="M2005" s="103"/>
    </row>
    <row r="2006" spans="2:13" x14ac:dyDescent="0.25">
      <c r="B2006" s="12"/>
      <c r="C2006" s="95"/>
      <c r="D2006" s="95"/>
      <c r="E2006" s="95"/>
      <c r="F2006" s="103"/>
      <c r="G2006" s="11"/>
      <c r="J2006" s="103"/>
      <c r="K2006" s="103"/>
      <c r="L2006" s="103"/>
      <c r="M2006" s="103"/>
    </row>
    <row r="2007" spans="2:13" x14ac:dyDescent="0.25">
      <c r="B2007" s="12"/>
      <c r="C2007" s="95"/>
      <c r="D2007" s="95"/>
      <c r="E2007" s="95"/>
      <c r="F2007" s="103"/>
      <c r="G2007" s="11"/>
      <c r="J2007" s="103"/>
      <c r="K2007" s="103"/>
      <c r="L2007" s="103"/>
      <c r="M2007" s="103"/>
    </row>
    <row r="2008" spans="2:13" x14ac:dyDescent="0.25">
      <c r="B2008" s="12"/>
      <c r="C2008" s="95"/>
      <c r="D2008" s="95"/>
      <c r="E2008" s="95"/>
      <c r="F2008" s="103"/>
      <c r="G2008" s="11"/>
      <c r="J2008" s="103"/>
      <c r="K2008" s="103"/>
      <c r="L2008" s="103"/>
      <c r="M2008" s="103"/>
    </row>
    <row r="2009" spans="2:13" x14ac:dyDescent="0.25">
      <c r="B2009" s="12"/>
      <c r="C2009" s="95"/>
      <c r="D2009" s="95"/>
      <c r="E2009" s="95"/>
      <c r="F2009" s="103"/>
      <c r="G2009" s="11"/>
      <c r="J2009" s="103"/>
      <c r="K2009" s="103"/>
      <c r="L2009" s="103"/>
      <c r="M2009" s="103"/>
    </row>
    <row r="2010" spans="2:13" x14ac:dyDescent="0.25">
      <c r="B2010" s="12"/>
      <c r="C2010" s="95"/>
      <c r="D2010" s="95"/>
      <c r="E2010" s="95"/>
      <c r="F2010" s="103"/>
      <c r="G2010" s="11"/>
      <c r="J2010" s="103"/>
      <c r="K2010" s="103"/>
      <c r="L2010" s="103"/>
      <c r="M2010" s="103"/>
    </row>
    <row r="2011" spans="2:13" x14ac:dyDescent="0.25">
      <c r="B2011" s="12"/>
      <c r="C2011" s="95"/>
      <c r="D2011" s="95"/>
      <c r="E2011" s="95"/>
      <c r="F2011" s="103"/>
      <c r="G2011" s="11"/>
      <c r="J2011" s="103"/>
      <c r="K2011" s="103"/>
      <c r="L2011" s="103"/>
      <c r="M2011" s="103"/>
    </row>
    <row r="2012" spans="2:13" x14ac:dyDescent="0.25">
      <c r="B2012" s="12"/>
      <c r="C2012" s="95"/>
      <c r="D2012" s="95"/>
      <c r="E2012" s="95"/>
      <c r="F2012" s="103"/>
      <c r="G2012" s="11"/>
      <c r="J2012" s="103"/>
      <c r="K2012" s="103"/>
      <c r="L2012" s="103"/>
      <c r="M2012" s="103"/>
    </row>
    <row r="2013" spans="2:13" x14ac:dyDescent="0.25">
      <c r="B2013" s="12"/>
      <c r="C2013" s="95"/>
      <c r="D2013" s="95"/>
      <c r="E2013" s="95"/>
      <c r="F2013" s="103"/>
      <c r="G2013" s="11"/>
      <c r="J2013" s="103"/>
      <c r="K2013" s="103"/>
      <c r="L2013" s="103"/>
      <c r="M2013" s="103"/>
    </row>
    <row r="2014" spans="2:13" x14ac:dyDescent="0.25">
      <c r="B2014" s="12"/>
      <c r="C2014" s="95"/>
      <c r="D2014" s="95"/>
      <c r="E2014" s="95"/>
      <c r="F2014" s="103"/>
      <c r="G2014" s="11"/>
      <c r="J2014" s="103"/>
      <c r="K2014" s="103"/>
      <c r="L2014" s="103"/>
      <c r="M2014" s="103"/>
    </row>
    <row r="2015" spans="2:13" x14ac:dyDescent="0.25">
      <c r="B2015" s="12"/>
      <c r="C2015" s="95"/>
      <c r="D2015" s="95"/>
      <c r="E2015" s="95"/>
      <c r="F2015" s="103"/>
      <c r="G2015" s="11"/>
      <c r="J2015" s="103"/>
      <c r="K2015" s="103"/>
      <c r="L2015" s="103"/>
      <c r="M2015" s="103"/>
    </row>
    <row r="2016" spans="2:13" x14ac:dyDescent="0.25">
      <c r="B2016" s="12"/>
      <c r="C2016" s="95"/>
      <c r="D2016" s="95"/>
      <c r="E2016" s="95"/>
      <c r="F2016" s="103"/>
      <c r="G2016" s="11"/>
      <c r="J2016" s="103"/>
      <c r="K2016" s="103"/>
      <c r="L2016" s="103"/>
      <c r="M2016" s="103"/>
    </row>
    <row r="2017" spans="2:13" x14ac:dyDescent="0.25">
      <c r="B2017" s="12"/>
      <c r="C2017" s="95"/>
      <c r="D2017" s="95"/>
      <c r="E2017" s="95"/>
      <c r="F2017" s="103"/>
      <c r="G2017" s="11"/>
      <c r="J2017" s="103"/>
      <c r="K2017" s="103"/>
      <c r="L2017" s="103"/>
      <c r="M2017" s="103"/>
    </row>
    <row r="2018" spans="2:13" x14ac:dyDescent="0.25">
      <c r="B2018" s="12"/>
      <c r="C2018" s="95"/>
      <c r="D2018" s="95"/>
      <c r="E2018" s="95"/>
      <c r="F2018" s="103"/>
      <c r="G2018" s="11"/>
      <c r="J2018" s="103"/>
      <c r="K2018" s="103"/>
      <c r="L2018" s="103"/>
      <c r="M2018" s="103"/>
    </row>
    <row r="2019" spans="2:13" x14ac:dyDescent="0.25">
      <c r="B2019" s="12"/>
      <c r="C2019" s="95"/>
      <c r="D2019" s="95"/>
      <c r="E2019" s="95"/>
      <c r="F2019" s="103"/>
      <c r="G2019" s="11"/>
      <c r="J2019" s="103"/>
      <c r="K2019" s="103"/>
      <c r="L2019" s="103"/>
      <c r="M2019" s="103"/>
    </row>
    <row r="2020" spans="2:13" x14ac:dyDescent="0.25">
      <c r="B2020" s="12"/>
      <c r="C2020" s="95"/>
      <c r="D2020" s="95"/>
      <c r="E2020" s="95"/>
      <c r="F2020" s="103"/>
      <c r="G2020" s="11"/>
      <c r="J2020" s="103"/>
      <c r="K2020" s="103"/>
      <c r="L2020" s="103"/>
      <c r="M2020" s="103"/>
    </row>
    <row r="2021" spans="2:13" x14ac:dyDescent="0.25">
      <c r="B2021" s="12"/>
      <c r="C2021" s="95"/>
      <c r="D2021" s="95"/>
      <c r="E2021" s="95"/>
      <c r="F2021" s="103"/>
      <c r="G2021" s="11"/>
      <c r="J2021" s="103"/>
      <c r="K2021" s="103"/>
      <c r="L2021" s="103"/>
      <c r="M2021" s="103"/>
    </row>
    <row r="2022" spans="2:13" x14ac:dyDescent="0.25">
      <c r="B2022" s="12"/>
      <c r="C2022" s="95"/>
      <c r="D2022" s="95"/>
      <c r="E2022" s="95"/>
      <c r="F2022" s="103"/>
      <c r="G2022" s="11"/>
      <c r="J2022" s="103"/>
      <c r="K2022" s="103"/>
      <c r="L2022" s="103"/>
      <c r="M2022" s="103"/>
    </row>
    <row r="2023" spans="2:13" x14ac:dyDescent="0.25">
      <c r="B2023" s="12"/>
      <c r="C2023" s="95"/>
      <c r="D2023" s="95"/>
      <c r="E2023" s="95"/>
      <c r="F2023" s="103"/>
      <c r="G2023" s="11"/>
      <c r="J2023" s="103"/>
      <c r="K2023" s="103"/>
      <c r="L2023" s="103"/>
      <c r="M2023" s="103"/>
    </row>
    <row r="2024" spans="2:13" x14ac:dyDescent="0.25">
      <c r="B2024" s="12"/>
      <c r="C2024" s="95"/>
      <c r="D2024" s="95"/>
      <c r="E2024" s="95"/>
      <c r="F2024" s="103"/>
      <c r="G2024" s="11"/>
      <c r="J2024" s="103"/>
      <c r="K2024" s="103"/>
      <c r="L2024" s="103"/>
      <c r="M2024" s="103"/>
    </row>
    <row r="2025" spans="2:13" x14ac:dyDescent="0.25">
      <c r="B2025" s="12"/>
      <c r="C2025" s="95"/>
      <c r="D2025" s="95"/>
      <c r="E2025" s="95"/>
      <c r="F2025" s="103"/>
      <c r="G2025" s="11"/>
      <c r="J2025" s="103"/>
      <c r="K2025" s="103"/>
      <c r="L2025" s="103"/>
      <c r="M2025" s="103"/>
    </row>
    <row r="2026" spans="2:13" x14ac:dyDescent="0.25">
      <c r="B2026" s="12"/>
      <c r="C2026" s="95"/>
      <c r="D2026" s="95"/>
      <c r="E2026" s="95"/>
      <c r="F2026" s="103"/>
      <c r="G2026" s="11"/>
      <c r="J2026" s="103"/>
      <c r="K2026" s="103"/>
      <c r="L2026" s="103"/>
      <c r="M2026" s="103"/>
    </row>
    <row r="2027" spans="2:13" x14ac:dyDescent="0.25">
      <c r="B2027" s="12"/>
      <c r="C2027" s="95"/>
      <c r="D2027" s="95"/>
      <c r="E2027" s="95"/>
      <c r="F2027" s="103"/>
      <c r="G2027" s="11"/>
      <c r="J2027" s="103"/>
      <c r="K2027" s="103"/>
      <c r="L2027" s="103"/>
      <c r="M2027" s="103"/>
    </row>
    <row r="2028" spans="2:13" x14ac:dyDescent="0.25">
      <c r="B2028" s="12"/>
      <c r="C2028" s="95"/>
      <c r="D2028" s="95"/>
      <c r="E2028" s="95"/>
      <c r="F2028" s="103"/>
      <c r="G2028" s="11"/>
      <c r="J2028" s="103"/>
      <c r="K2028" s="103"/>
      <c r="L2028" s="103"/>
      <c r="M2028" s="103"/>
    </row>
    <row r="2029" spans="2:13" x14ac:dyDescent="0.25">
      <c r="B2029" s="12"/>
      <c r="C2029" s="95"/>
      <c r="D2029" s="95"/>
      <c r="E2029" s="95"/>
      <c r="F2029" s="103"/>
      <c r="G2029" s="11"/>
      <c r="J2029" s="103"/>
      <c r="K2029" s="103"/>
      <c r="L2029" s="103"/>
      <c r="M2029" s="103"/>
    </row>
    <row r="2030" spans="2:13" x14ac:dyDescent="0.25">
      <c r="B2030" s="12"/>
      <c r="C2030" s="95"/>
      <c r="D2030" s="95"/>
      <c r="E2030" s="95"/>
      <c r="F2030" s="103"/>
      <c r="G2030" s="11"/>
      <c r="J2030" s="103"/>
      <c r="K2030" s="103"/>
      <c r="L2030" s="103"/>
      <c r="M2030" s="103"/>
    </row>
    <row r="2031" spans="2:13" x14ac:dyDescent="0.25">
      <c r="B2031" s="12"/>
      <c r="C2031" s="95"/>
      <c r="D2031" s="95"/>
      <c r="E2031" s="95"/>
      <c r="F2031" s="103"/>
      <c r="G2031" s="11"/>
      <c r="J2031" s="103"/>
      <c r="K2031" s="103"/>
      <c r="L2031" s="103"/>
      <c r="M2031" s="103"/>
    </row>
    <row r="2032" spans="2:13" x14ac:dyDescent="0.25">
      <c r="B2032" s="12"/>
      <c r="C2032" s="95"/>
      <c r="D2032" s="95"/>
      <c r="E2032" s="95"/>
      <c r="F2032" s="103"/>
      <c r="G2032" s="11"/>
      <c r="J2032" s="103"/>
      <c r="K2032" s="103"/>
      <c r="L2032" s="103"/>
      <c r="M2032" s="103"/>
    </row>
    <row r="2033" spans="2:13" x14ac:dyDescent="0.25">
      <c r="B2033" s="12"/>
      <c r="C2033" s="95"/>
      <c r="D2033" s="95"/>
      <c r="E2033" s="95"/>
      <c r="F2033" s="103"/>
      <c r="G2033" s="11"/>
      <c r="J2033" s="103"/>
      <c r="K2033" s="103"/>
      <c r="L2033" s="103"/>
      <c r="M2033" s="103"/>
    </row>
    <row r="2034" spans="2:13" x14ac:dyDescent="0.25">
      <c r="B2034" s="12"/>
      <c r="C2034" s="95"/>
      <c r="D2034" s="95"/>
      <c r="E2034" s="95"/>
      <c r="F2034" s="103"/>
      <c r="G2034" s="11"/>
      <c r="J2034" s="103"/>
      <c r="K2034" s="103"/>
      <c r="L2034" s="103"/>
      <c r="M2034" s="103"/>
    </row>
    <row r="2035" spans="2:13" x14ac:dyDescent="0.25">
      <c r="B2035" s="12"/>
      <c r="C2035" s="95"/>
      <c r="D2035" s="95"/>
      <c r="E2035" s="95"/>
      <c r="F2035" s="103"/>
      <c r="G2035" s="11"/>
      <c r="J2035" s="103"/>
      <c r="K2035" s="103"/>
      <c r="L2035" s="103"/>
      <c r="M2035" s="103"/>
    </row>
    <row r="2036" spans="2:13" x14ac:dyDescent="0.25">
      <c r="B2036" s="12"/>
      <c r="C2036" s="95"/>
      <c r="D2036" s="95"/>
      <c r="E2036" s="95"/>
      <c r="F2036" s="103"/>
      <c r="G2036" s="11"/>
      <c r="J2036" s="103"/>
      <c r="K2036" s="103"/>
      <c r="L2036" s="103"/>
      <c r="M2036" s="103"/>
    </row>
    <row r="2037" spans="2:13" x14ac:dyDescent="0.25">
      <c r="B2037" s="12"/>
      <c r="C2037" s="95"/>
      <c r="D2037" s="95"/>
      <c r="E2037" s="95"/>
      <c r="F2037" s="103"/>
      <c r="G2037" s="11"/>
      <c r="J2037" s="103"/>
      <c r="K2037" s="103"/>
      <c r="L2037" s="103"/>
      <c r="M2037" s="103"/>
    </row>
    <row r="2038" spans="2:13" x14ac:dyDescent="0.25">
      <c r="B2038" s="12"/>
      <c r="C2038" s="95"/>
      <c r="D2038" s="95"/>
      <c r="E2038" s="95"/>
      <c r="F2038" s="103"/>
      <c r="G2038" s="11"/>
      <c r="J2038" s="103"/>
      <c r="K2038" s="103"/>
      <c r="L2038" s="103"/>
      <c r="M2038" s="103"/>
    </row>
    <row r="2039" spans="2:13" x14ac:dyDescent="0.25">
      <c r="B2039" s="12"/>
      <c r="C2039" s="95"/>
      <c r="D2039" s="95"/>
      <c r="E2039" s="95"/>
      <c r="F2039" s="103"/>
      <c r="G2039" s="11"/>
      <c r="J2039" s="103"/>
      <c r="K2039" s="103"/>
      <c r="L2039" s="103"/>
      <c r="M2039" s="103"/>
    </row>
    <row r="2040" spans="2:13" x14ac:dyDescent="0.25">
      <c r="B2040" s="12"/>
      <c r="C2040" s="95"/>
      <c r="D2040" s="95"/>
      <c r="E2040" s="95"/>
      <c r="F2040" s="103"/>
      <c r="G2040" s="11"/>
      <c r="J2040" s="103"/>
      <c r="K2040" s="103"/>
      <c r="L2040" s="103"/>
      <c r="M2040" s="103"/>
    </row>
    <row r="2041" spans="2:13" x14ac:dyDescent="0.25">
      <c r="B2041" s="12"/>
      <c r="C2041" s="95"/>
      <c r="D2041" s="95"/>
      <c r="E2041" s="95"/>
      <c r="F2041" s="103"/>
      <c r="G2041" s="11"/>
      <c r="J2041" s="103"/>
      <c r="K2041" s="103"/>
      <c r="L2041" s="103"/>
      <c r="M2041" s="103"/>
    </row>
    <row r="2042" spans="2:13" x14ac:dyDescent="0.25">
      <c r="B2042" s="12"/>
      <c r="C2042" s="95"/>
      <c r="D2042" s="95"/>
      <c r="E2042" s="95"/>
      <c r="F2042" s="103"/>
      <c r="G2042" s="11"/>
      <c r="J2042" s="103"/>
      <c r="K2042" s="103"/>
      <c r="L2042" s="103"/>
      <c r="M2042" s="103"/>
    </row>
    <row r="2043" spans="2:13" x14ac:dyDescent="0.25">
      <c r="B2043" s="12"/>
      <c r="C2043" s="95"/>
      <c r="D2043" s="95"/>
      <c r="E2043" s="95"/>
      <c r="F2043" s="103"/>
      <c r="G2043" s="11"/>
      <c r="J2043" s="103"/>
      <c r="K2043" s="103"/>
      <c r="L2043" s="103"/>
      <c r="M2043" s="103"/>
    </row>
    <row r="2044" spans="2:13" x14ac:dyDescent="0.25">
      <c r="B2044" s="12"/>
      <c r="C2044" s="95"/>
      <c r="D2044" s="95"/>
      <c r="E2044" s="95"/>
      <c r="F2044" s="103"/>
      <c r="G2044" s="11"/>
      <c r="J2044" s="103"/>
      <c r="K2044" s="103"/>
      <c r="L2044" s="103"/>
      <c r="M2044" s="103"/>
    </row>
    <row r="2045" spans="2:13" x14ac:dyDescent="0.25">
      <c r="B2045" s="12"/>
      <c r="C2045" s="95"/>
      <c r="D2045" s="95"/>
      <c r="E2045" s="95"/>
      <c r="F2045" s="103"/>
      <c r="G2045" s="11"/>
      <c r="J2045" s="103"/>
      <c r="K2045" s="103"/>
      <c r="L2045" s="103"/>
      <c r="M2045" s="103"/>
    </row>
    <row r="2046" spans="2:13" x14ac:dyDescent="0.25">
      <c r="B2046" s="12"/>
      <c r="C2046" s="95"/>
      <c r="D2046" s="95"/>
      <c r="E2046" s="95"/>
      <c r="F2046" s="103"/>
      <c r="G2046" s="11"/>
      <c r="J2046" s="103"/>
      <c r="K2046" s="103"/>
      <c r="L2046" s="103"/>
      <c r="M2046" s="103"/>
    </row>
    <row r="2047" spans="2:13" x14ac:dyDescent="0.25">
      <c r="B2047" s="12"/>
      <c r="C2047" s="95"/>
      <c r="D2047" s="95"/>
      <c r="E2047" s="95"/>
      <c r="F2047" s="103"/>
      <c r="G2047" s="11"/>
      <c r="J2047" s="103"/>
      <c r="K2047" s="103"/>
      <c r="L2047" s="103"/>
      <c r="M2047" s="103"/>
    </row>
    <row r="2048" spans="2:13" x14ac:dyDescent="0.25">
      <c r="B2048" s="12"/>
      <c r="C2048" s="95"/>
      <c r="D2048" s="95"/>
      <c r="E2048" s="95"/>
      <c r="F2048" s="103"/>
      <c r="G2048" s="11"/>
      <c r="J2048" s="103"/>
      <c r="K2048" s="103"/>
      <c r="L2048" s="103"/>
      <c r="M2048" s="103"/>
    </row>
    <row r="2049" spans="2:13" x14ac:dyDescent="0.25">
      <c r="B2049" s="12"/>
      <c r="C2049" s="95"/>
      <c r="D2049" s="95"/>
      <c r="E2049" s="95"/>
      <c r="F2049" s="103"/>
      <c r="G2049" s="11"/>
      <c r="J2049" s="103"/>
      <c r="K2049" s="103"/>
      <c r="L2049" s="103"/>
      <c r="M2049" s="103"/>
    </row>
    <row r="2050" spans="2:13" x14ac:dyDescent="0.25">
      <c r="B2050" s="12"/>
      <c r="C2050" s="95"/>
      <c r="D2050" s="95"/>
      <c r="E2050" s="95"/>
      <c r="F2050" s="103"/>
      <c r="G2050" s="11"/>
      <c r="J2050" s="103"/>
      <c r="K2050" s="103"/>
      <c r="L2050" s="103"/>
      <c r="M2050" s="103"/>
    </row>
    <row r="2051" spans="2:13" x14ac:dyDescent="0.25">
      <c r="B2051" s="12"/>
      <c r="C2051" s="95"/>
      <c r="D2051" s="95"/>
      <c r="E2051" s="95"/>
      <c r="F2051" s="103"/>
      <c r="G2051" s="11"/>
      <c r="J2051" s="103"/>
      <c r="K2051" s="103"/>
      <c r="L2051" s="103"/>
      <c r="M2051" s="103"/>
    </row>
    <row r="2052" spans="2:13" x14ac:dyDescent="0.25">
      <c r="B2052" s="12"/>
      <c r="C2052" s="95"/>
      <c r="D2052" s="95"/>
      <c r="E2052" s="95"/>
      <c r="F2052" s="103"/>
      <c r="G2052" s="11"/>
      <c r="J2052" s="103"/>
      <c r="K2052" s="103"/>
      <c r="L2052" s="103"/>
      <c r="M2052" s="103"/>
    </row>
    <row r="2053" spans="2:13" x14ac:dyDescent="0.25">
      <c r="B2053" s="12"/>
      <c r="C2053" s="95"/>
      <c r="D2053" s="95"/>
      <c r="E2053" s="95"/>
      <c r="F2053" s="103"/>
      <c r="G2053" s="11"/>
      <c r="J2053" s="103"/>
      <c r="K2053" s="103"/>
      <c r="L2053" s="103"/>
      <c r="M2053" s="103"/>
    </row>
    <row r="2054" spans="2:13" x14ac:dyDescent="0.25">
      <c r="B2054" s="12"/>
      <c r="C2054" s="95"/>
      <c r="D2054" s="95"/>
      <c r="E2054" s="95"/>
      <c r="F2054" s="103"/>
      <c r="G2054" s="11"/>
      <c r="J2054" s="103"/>
      <c r="K2054" s="103"/>
      <c r="L2054" s="103"/>
      <c r="M2054" s="103"/>
    </row>
    <row r="2055" spans="2:13" x14ac:dyDescent="0.25">
      <c r="B2055" s="12"/>
      <c r="C2055" s="95"/>
      <c r="D2055" s="95"/>
      <c r="E2055" s="95"/>
      <c r="F2055" s="103"/>
      <c r="G2055" s="11"/>
      <c r="J2055" s="103"/>
      <c r="K2055" s="103"/>
      <c r="L2055" s="103"/>
      <c r="M2055" s="103"/>
    </row>
    <row r="2056" spans="2:13" x14ac:dyDescent="0.25">
      <c r="B2056" s="12"/>
      <c r="C2056" s="95"/>
      <c r="D2056" s="95"/>
      <c r="E2056" s="95"/>
      <c r="F2056" s="103"/>
      <c r="G2056" s="11"/>
      <c r="J2056" s="103"/>
      <c r="K2056" s="103"/>
      <c r="L2056" s="103"/>
      <c r="M2056" s="103"/>
    </row>
    <row r="2057" spans="2:13" x14ac:dyDescent="0.25">
      <c r="B2057" s="12"/>
      <c r="C2057" s="95"/>
      <c r="D2057" s="95"/>
      <c r="E2057" s="95"/>
      <c r="F2057" s="103"/>
      <c r="G2057" s="11"/>
      <c r="J2057" s="103"/>
      <c r="K2057" s="103"/>
      <c r="L2057" s="103"/>
      <c r="M2057" s="103"/>
    </row>
    <row r="2058" spans="2:13" x14ac:dyDescent="0.25">
      <c r="B2058" s="12"/>
      <c r="C2058" s="95"/>
      <c r="D2058" s="95"/>
      <c r="E2058" s="95"/>
      <c r="F2058" s="103"/>
      <c r="G2058" s="11"/>
      <c r="J2058" s="103"/>
      <c r="K2058" s="103"/>
      <c r="L2058" s="103"/>
      <c r="M2058" s="103"/>
    </row>
    <row r="2059" spans="2:13" x14ac:dyDescent="0.25">
      <c r="B2059" s="12"/>
      <c r="C2059" s="95"/>
      <c r="D2059" s="95"/>
      <c r="E2059" s="95"/>
      <c r="F2059" s="103"/>
      <c r="G2059" s="11"/>
      <c r="J2059" s="103"/>
      <c r="K2059" s="103"/>
      <c r="L2059" s="103"/>
      <c r="M2059" s="103"/>
    </row>
    <row r="2060" spans="2:13" x14ac:dyDescent="0.25">
      <c r="B2060" s="12"/>
      <c r="C2060" s="95"/>
      <c r="D2060" s="95"/>
      <c r="E2060" s="95"/>
      <c r="F2060" s="103"/>
      <c r="G2060" s="11"/>
      <c r="J2060" s="103"/>
      <c r="K2060" s="103"/>
      <c r="L2060" s="103"/>
      <c r="M2060" s="103"/>
    </row>
    <row r="2061" spans="2:13" x14ac:dyDescent="0.25">
      <c r="B2061" s="12"/>
      <c r="C2061" s="95"/>
      <c r="D2061" s="95"/>
      <c r="E2061" s="95"/>
      <c r="F2061" s="103"/>
      <c r="G2061" s="11"/>
      <c r="J2061" s="103"/>
      <c r="K2061" s="103"/>
      <c r="L2061" s="103"/>
      <c r="M2061" s="103"/>
    </row>
    <row r="2062" spans="2:13" x14ac:dyDescent="0.25">
      <c r="B2062" s="12"/>
      <c r="C2062" s="95"/>
      <c r="D2062" s="95"/>
      <c r="E2062" s="95"/>
      <c r="F2062" s="103"/>
      <c r="G2062" s="11"/>
      <c r="J2062" s="103"/>
      <c r="K2062" s="103"/>
      <c r="L2062" s="103"/>
      <c r="M2062" s="103"/>
    </row>
    <row r="2063" spans="2:13" x14ac:dyDescent="0.25">
      <c r="B2063" s="12"/>
      <c r="C2063" s="95"/>
      <c r="D2063" s="95"/>
      <c r="E2063" s="95"/>
      <c r="F2063" s="103"/>
      <c r="G2063" s="11"/>
      <c r="J2063" s="103"/>
      <c r="K2063" s="103"/>
      <c r="L2063" s="103"/>
      <c r="M2063" s="103"/>
    </row>
    <row r="2064" spans="2:13" x14ac:dyDescent="0.25">
      <c r="B2064" s="12"/>
      <c r="C2064" s="95"/>
      <c r="D2064" s="95"/>
      <c r="E2064" s="95"/>
      <c r="F2064" s="103"/>
      <c r="G2064" s="11"/>
      <c r="J2064" s="103"/>
      <c r="K2064" s="103"/>
      <c r="L2064" s="103"/>
      <c r="M2064" s="103"/>
    </row>
    <row r="2065" spans="2:13" x14ac:dyDescent="0.25">
      <c r="B2065" s="12"/>
      <c r="C2065" s="95"/>
      <c r="D2065" s="95"/>
      <c r="E2065" s="95"/>
      <c r="F2065" s="103"/>
      <c r="G2065" s="11"/>
      <c r="J2065" s="103"/>
      <c r="K2065" s="103"/>
      <c r="L2065" s="103"/>
      <c r="M2065" s="103"/>
    </row>
    <row r="2066" spans="2:13" x14ac:dyDescent="0.25">
      <c r="B2066" s="12"/>
      <c r="C2066" s="95"/>
      <c r="D2066" s="95"/>
      <c r="E2066" s="95"/>
      <c r="F2066" s="103"/>
      <c r="G2066" s="11"/>
      <c r="J2066" s="103"/>
      <c r="K2066" s="103"/>
      <c r="L2066" s="103"/>
      <c r="M2066" s="103"/>
    </row>
    <row r="2067" spans="2:13" x14ac:dyDescent="0.25">
      <c r="B2067" s="12"/>
      <c r="C2067" s="95"/>
      <c r="D2067" s="95"/>
      <c r="E2067" s="95"/>
      <c r="F2067" s="103"/>
      <c r="G2067" s="11"/>
      <c r="J2067" s="103"/>
      <c r="K2067" s="103"/>
      <c r="L2067" s="103"/>
      <c r="M2067" s="103"/>
    </row>
    <row r="2068" spans="2:13" x14ac:dyDescent="0.25">
      <c r="B2068" s="12"/>
      <c r="C2068" s="95"/>
      <c r="D2068" s="95"/>
      <c r="E2068" s="95"/>
      <c r="F2068" s="103"/>
      <c r="G2068" s="11"/>
      <c r="J2068" s="103"/>
      <c r="K2068" s="103"/>
      <c r="L2068" s="103"/>
      <c r="M2068" s="103"/>
    </row>
    <row r="2069" spans="2:13" x14ac:dyDescent="0.25">
      <c r="B2069" s="12"/>
      <c r="C2069" s="95"/>
      <c r="D2069" s="95"/>
      <c r="E2069" s="95"/>
      <c r="F2069" s="103"/>
      <c r="G2069" s="11"/>
      <c r="J2069" s="103"/>
      <c r="K2069" s="103"/>
      <c r="L2069" s="103"/>
      <c r="M2069" s="103"/>
    </row>
    <row r="2070" spans="2:13" x14ac:dyDescent="0.25">
      <c r="B2070" s="12"/>
      <c r="C2070" s="95"/>
      <c r="D2070" s="95"/>
      <c r="E2070" s="95"/>
      <c r="F2070" s="103"/>
      <c r="G2070" s="11"/>
      <c r="J2070" s="103"/>
      <c r="K2070" s="103"/>
      <c r="L2070" s="103"/>
      <c r="M2070" s="103"/>
    </row>
    <row r="2071" spans="2:13" x14ac:dyDescent="0.25">
      <c r="B2071" s="12"/>
      <c r="C2071" s="95"/>
      <c r="D2071" s="95"/>
      <c r="E2071" s="95"/>
      <c r="F2071" s="103"/>
      <c r="G2071" s="11"/>
      <c r="J2071" s="103"/>
      <c r="K2071" s="103"/>
      <c r="L2071" s="103"/>
      <c r="M2071" s="103"/>
    </row>
    <row r="2072" spans="2:13" x14ac:dyDescent="0.25">
      <c r="B2072" s="12"/>
      <c r="C2072" s="95"/>
      <c r="D2072" s="95"/>
      <c r="E2072" s="95"/>
      <c r="F2072" s="103"/>
      <c r="G2072" s="11"/>
      <c r="J2072" s="103"/>
      <c r="K2072" s="103"/>
      <c r="L2072" s="103"/>
      <c r="M2072" s="103"/>
    </row>
    <row r="2073" spans="2:13" x14ac:dyDescent="0.25">
      <c r="B2073" s="12"/>
      <c r="C2073" s="95"/>
      <c r="D2073" s="95"/>
      <c r="E2073" s="95"/>
      <c r="F2073" s="103"/>
      <c r="G2073" s="11"/>
      <c r="J2073" s="103"/>
      <c r="K2073" s="103"/>
      <c r="L2073" s="103"/>
      <c r="M2073" s="103"/>
    </row>
    <row r="2074" spans="2:13" x14ac:dyDescent="0.25">
      <c r="B2074" s="12"/>
      <c r="C2074" s="95"/>
      <c r="D2074" s="95"/>
      <c r="E2074" s="95"/>
      <c r="F2074" s="103"/>
      <c r="G2074" s="11"/>
      <c r="J2074" s="103"/>
      <c r="K2074" s="103"/>
      <c r="L2074" s="103"/>
      <c r="M2074" s="103"/>
    </row>
    <row r="2075" spans="2:13" x14ac:dyDescent="0.25">
      <c r="B2075" s="12"/>
      <c r="C2075" s="95"/>
      <c r="D2075" s="95"/>
      <c r="E2075" s="95"/>
      <c r="F2075" s="103"/>
      <c r="G2075" s="11"/>
      <c r="J2075" s="103"/>
      <c r="K2075" s="103"/>
      <c r="L2075" s="103"/>
      <c r="M2075" s="103"/>
    </row>
    <row r="2076" spans="2:13" x14ac:dyDescent="0.25">
      <c r="B2076" s="12"/>
      <c r="C2076" s="95"/>
      <c r="D2076" s="95"/>
      <c r="E2076" s="95"/>
      <c r="F2076" s="103"/>
      <c r="G2076" s="11"/>
      <c r="J2076" s="103"/>
      <c r="K2076" s="103"/>
      <c r="L2076" s="103"/>
      <c r="M2076" s="103"/>
    </row>
    <row r="2077" spans="2:13" x14ac:dyDescent="0.25">
      <c r="B2077" s="12"/>
      <c r="C2077" s="95"/>
      <c r="D2077" s="95"/>
      <c r="E2077" s="95"/>
      <c r="F2077" s="103"/>
      <c r="G2077" s="11"/>
      <c r="J2077" s="103"/>
      <c r="K2077" s="103"/>
      <c r="L2077" s="103"/>
      <c r="M2077" s="103"/>
    </row>
    <row r="2078" spans="2:13" x14ac:dyDescent="0.25">
      <c r="B2078" s="12"/>
      <c r="C2078" s="95"/>
      <c r="D2078" s="95"/>
      <c r="E2078" s="95"/>
      <c r="F2078" s="103"/>
      <c r="G2078" s="11"/>
      <c r="J2078" s="103"/>
      <c r="K2078" s="103"/>
      <c r="L2078" s="103"/>
      <c r="M2078" s="103"/>
    </row>
    <row r="2079" spans="2:13" x14ac:dyDescent="0.25">
      <c r="B2079" s="12"/>
      <c r="C2079" s="95"/>
      <c r="D2079" s="95"/>
      <c r="E2079" s="95"/>
      <c r="F2079" s="103"/>
      <c r="G2079" s="11"/>
      <c r="J2079" s="103"/>
      <c r="K2079" s="103"/>
      <c r="L2079" s="103"/>
      <c r="M2079" s="103"/>
    </row>
    <row r="2080" spans="2:13" x14ac:dyDescent="0.25">
      <c r="B2080" s="12"/>
      <c r="C2080" s="95"/>
      <c r="D2080" s="95"/>
      <c r="E2080" s="95"/>
      <c r="F2080" s="103"/>
      <c r="G2080" s="11"/>
      <c r="J2080" s="103"/>
      <c r="K2080" s="103"/>
      <c r="L2080" s="103"/>
      <c r="M2080" s="103"/>
    </row>
    <row r="2081" spans="2:13" x14ac:dyDescent="0.25">
      <c r="B2081" s="12"/>
      <c r="C2081" s="95"/>
      <c r="D2081" s="95"/>
      <c r="E2081" s="95"/>
      <c r="F2081" s="103"/>
      <c r="G2081" s="11"/>
      <c r="J2081" s="103"/>
      <c r="K2081" s="103"/>
      <c r="L2081" s="103"/>
      <c r="M2081" s="103"/>
    </row>
    <row r="2082" spans="2:13" x14ac:dyDescent="0.25">
      <c r="B2082" s="12"/>
      <c r="C2082" s="95"/>
      <c r="D2082" s="95"/>
      <c r="E2082" s="95"/>
      <c r="F2082" s="103"/>
      <c r="G2082" s="11"/>
      <c r="J2082" s="103"/>
      <c r="K2082" s="103"/>
      <c r="L2082" s="103"/>
      <c r="M2082" s="103"/>
    </row>
    <row r="2083" spans="2:13" x14ac:dyDescent="0.25">
      <c r="B2083" s="12"/>
      <c r="C2083" s="95"/>
      <c r="D2083" s="95"/>
      <c r="E2083" s="95"/>
      <c r="F2083" s="103"/>
      <c r="G2083" s="11"/>
      <c r="J2083" s="103"/>
      <c r="K2083" s="103"/>
      <c r="L2083" s="103"/>
      <c r="M2083" s="103"/>
    </row>
    <row r="2084" spans="2:13" x14ac:dyDescent="0.25">
      <c r="B2084" s="12"/>
      <c r="C2084" s="95"/>
      <c r="D2084" s="95"/>
      <c r="E2084" s="95"/>
      <c r="F2084" s="103"/>
      <c r="G2084" s="11"/>
      <c r="J2084" s="103"/>
      <c r="K2084" s="103"/>
      <c r="L2084" s="103"/>
      <c r="M2084" s="103"/>
    </row>
    <row r="2085" spans="2:13" x14ac:dyDescent="0.25">
      <c r="B2085" s="12"/>
      <c r="C2085" s="95"/>
      <c r="D2085" s="95"/>
      <c r="E2085" s="95"/>
      <c r="F2085" s="103"/>
      <c r="G2085" s="11"/>
      <c r="J2085" s="103"/>
      <c r="K2085" s="103"/>
      <c r="L2085" s="103"/>
      <c r="M2085" s="103"/>
    </row>
    <row r="2086" spans="2:13" x14ac:dyDescent="0.25">
      <c r="B2086" s="12"/>
      <c r="C2086" s="95"/>
      <c r="D2086" s="95"/>
      <c r="E2086" s="95"/>
      <c r="F2086" s="103"/>
      <c r="G2086" s="11"/>
      <c r="J2086" s="103"/>
      <c r="K2086" s="103"/>
      <c r="L2086" s="103"/>
      <c r="M2086" s="103"/>
    </row>
    <row r="2087" spans="2:13" x14ac:dyDescent="0.25">
      <c r="B2087" s="12"/>
      <c r="C2087" s="95"/>
      <c r="D2087" s="95"/>
      <c r="E2087" s="95"/>
      <c r="F2087" s="103"/>
      <c r="G2087" s="11"/>
      <c r="J2087" s="103"/>
      <c r="K2087" s="103"/>
      <c r="L2087" s="103"/>
      <c r="M2087" s="103"/>
    </row>
    <row r="2088" spans="2:13" x14ac:dyDescent="0.25">
      <c r="B2088" s="12"/>
      <c r="C2088" s="95"/>
      <c r="D2088" s="95"/>
      <c r="E2088" s="95"/>
      <c r="F2088" s="103"/>
      <c r="G2088" s="11"/>
      <c r="J2088" s="103"/>
      <c r="K2088" s="103"/>
      <c r="L2088" s="103"/>
      <c r="M2088" s="103"/>
    </row>
    <row r="2089" spans="2:13" x14ac:dyDescent="0.25">
      <c r="B2089" s="12"/>
      <c r="C2089" s="95"/>
      <c r="D2089" s="95"/>
      <c r="E2089" s="95"/>
      <c r="F2089" s="103"/>
      <c r="G2089" s="11"/>
      <c r="J2089" s="103"/>
      <c r="K2089" s="103"/>
      <c r="L2089" s="103"/>
      <c r="M2089" s="103"/>
    </row>
    <row r="2090" spans="2:13" x14ac:dyDescent="0.25">
      <c r="B2090" s="12"/>
      <c r="C2090" s="95"/>
      <c r="D2090" s="95"/>
      <c r="E2090" s="95"/>
      <c r="F2090" s="103"/>
      <c r="G2090" s="11"/>
      <c r="J2090" s="103"/>
      <c r="K2090" s="103"/>
      <c r="L2090" s="103"/>
      <c r="M2090" s="103"/>
    </row>
    <row r="2091" spans="2:13" x14ac:dyDescent="0.25">
      <c r="B2091" s="12"/>
      <c r="C2091" s="95"/>
      <c r="D2091" s="95"/>
      <c r="E2091" s="95"/>
      <c r="F2091" s="103"/>
      <c r="G2091" s="11"/>
      <c r="J2091" s="103"/>
      <c r="K2091" s="103"/>
      <c r="L2091" s="103"/>
      <c r="M2091" s="103"/>
    </row>
    <row r="2092" spans="2:13" x14ac:dyDescent="0.25">
      <c r="B2092" s="12"/>
      <c r="C2092" s="95"/>
      <c r="D2092" s="95"/>
      <c r="E2092" s="95"/>
      <c r="F2092" s="103"/>
      <c r="G2092" s="11"/>
      <c r="J2092" s="103"/>
      <c r="K2092" s="103"/>
      <c r="L2092" s="103"/>
      <c r="M2092" s="103"/>
    </row>
    <row r="2093" spans="2:13" x14ac:dyDescent="0.25">
      <c r="B2093" s="12"/>
      <c r="C2093" s="95"/>
      <c r="D2093" s="95"/>
      <c r="E2093" s="95"/>
      <c r="F2093" s="103"/>
      <c r="G2093" s="11"/>
      <c r="J2093" s="103"/>
      <c r="K2093" s="103"/>
      <c r="L2093" s="103"/>
      <c r="M2093" s="103"/>
    </row>
    <row r="2094" spans="2:13" x14ac:dyDescent="0.25">
      <c r="B2094" s="12"/>
      <c r="C2094" s="95"/>
      <c r="D2094" s="95"/>
      <c r="E2094" s="95"/>
      <c r="F2094" s="103"/>
      <c r="G2094" s="11"/>
      <c r="J2094" s="103"/>
      <c r="K2094" s="103"/>
      <c r="L2094" s="103"/>
      <c r="M2094" s="103"/>
    </row>
    <row r="2095" spans="2:13" x14ac:dyDescent="0.25">
      <c r="B2095" s="12"/>
      <c r="C2095" s="95"/>
      <c r="D2095" s="95"/>
      <c r="E2095" s="95"/>
      <c r="F2095" s="103"/>
      <c r="G2095" s="11"/>
      <c r="J2095" s="103"/>
      <c r="K2095" s="103"/>
      <c r="L2095" s="103"/>
      <c r="M2095" s="103"/>
    </row>
    <row r="2096" spans="2:13" x14ac:dyDescent="0.25">
      <c r="B2096" s="12"/>
      <c r="C2096" s="95"/>
      <c r="D2096" s="95"/>
      <c r="E2096" s="95"/>
      <c r="F2096" s="103"/>
      <c r="G2096" s="11"/>
      <c r="J2096" s="103"/>
      <c r="K2096" s="103"/>
      <c r="L2096" s="103"/>
      <c r="M2096" s="103"/>
    </row>
    <row r="2097" spans="2:13" x14ac:dyDescent="0.25">
      <c r="B2097" s="12"/>
      <c r="C2097" s="95"/>
      <c r="D2097" s="95"/>
      <c r="E2097" s="95"/>
      <c r="F2097" s="103"/>
      <c r="G2097" s="11"/>
      <c r="J2097" s="103"/>
      <c r="K2097" s="103"/>
      <c r="L2097" s="103"/>
      <c r="M2097" s="103"/>
    </row>
    <row r="2098" spans="2:13" x14ac:dyDescent="0.25">
      <c r="B2098" s="12"/>
      <c r="C2098" s="95"/>
      <c r="D2098" s="95"/>
      <c r="E2098" s="95"/>
      <c r="F2098" s="103"/>
      <c r="G2098" s="11"/>
      <c r="J2098" s="103"/>
      <c r="K2098" s="103"/>
      <c r="L2098" s="103"/>
      <c r="M2098" s="103"/>
    </row>
    <row r="2099" spans="2:13" x14ac:dyDescent="0.25">
      <c r="B2099" s="12"/>
      <c r="C2099" s="95"/>
      <c r="D2099" s="95"/>
      <c r="E2099" s="95"/>
      <c r="F2099" s="103"/>
      <c r="G2099" s="11"/>
      <c r="J2099" s="103"/>
      <c r="K2099" s="103"/>
      <c r="L2099" s="103"/>
      <c r="M2099" s="103"/>
    </row>
    <row r="2100" spans="2:13" x14ac:dyDescent="0.25">
      <c r="B2100" s="12"/>
      <c r="C2100" s="95"/>
      <c r="D2100" s="95"/>
      <c r="E2100" s="95"/>
      <c r="F2100" s="103"/>
      <c r="G2100" s="11"/>
      <c r="J2100" s="103"/>
      <c r="K2100" s="103"/>
      <c r="L2100" s="103"/>
      <c r="M2100" s="103"/>
    </row>
    <row r="2101" spans="2:13" x14ac:dyDescent="0.25">
      <c r="B2101" s="12"/>
      <c r="C2101" s="95"/>
      <c r="D2101" s="95"/>
      <c r="E2101" s="95"/>
      <c r="F2101" s="103"/>
      <c r="G2101" s="11"/>
      <c r="J2101" s="103"/>
      <c r="K2101" s="103"/>
      <c r="L2101" s="103"/>
      <c r="M2101" s="103"/>
    </row>
    <row r="2102" spans="2:13" x14ac:dyDescent="0.25">
      <c r="B2102" s="12"/>
      <c r="C2102" s="95"/>
      <c r="D2102" s="95"/>
      <c r="E2102" s="95"/>
      <c r="F2102" s="103"/>
      <c r="G2102" s="11"/>
      <c r="J2102" s="103"/>
      <c r="K2102" s="103"/>
      <c r="L2102" s="103"/>
      <c r="M2102" s="103"/>
    </row>
    <row r="2103" spans="2:13" x14ac:dyDescent="0.25">
      <c r="B2103" s="12"/>
      <c r="C2103" s="95"/>
      <c r="D2103" s="95"/>
      <c r="E2103" s="95"/>
      <c r="F2103" s="103"/>
      <c r="G2103" s="11"/>
      <c r="J2103" s="103"/>
      <c r="K2103" s="103"/>
      <c r="L2103" s="103"/>
      <c r="M2103" s="103"/>
    </row>
    <row r="2104" spans="2:13" x14ac:dyDescent="0.25">
      <c r="B2104" s="12"/>
      <c r="C2104" s="95"/>
      <c r="D2104" s="95"/>
      <c r="E2104" s="95"/>
      <c r="F2104" s="103"/>
      <c r="G2104" s="11"/>
      <c r="J2104" s="103"/>
      <c r="K2104" s="103"/>
      <c r="L2104" s="103"/>
      <c r="M2104" s="103"/>
    </row>
    <row r="2105" spans="2:13" x14ac:dyDescent="0.25">
      <c r="B2105" s="12"/>
      <c r="C2105" s="95"/>
      <c r="D2105" s="95"/>
      <c r="E2105" s="95"/>
      <c r="F2105" s="103"/>
      <c r="G2105" s="11"/>
      <c r="J2105" s="103"/>
      <c r="K2105" s="103"/>
      <c r="L2105" s="103"/>
      <c r="M2105" s="103"/>
    </row>
    <row r="2106" spans="2:13" x14ac:dyDescent="0.25">
      <c r="B2106" s="12"/>
      <c r="C2106" s="95"/>
      <c r="D2106" s="95"/>
      <c r="E2106" s="95"/>
      <c r="F2106" s="103"/>
      <c r="G2106" s="11"/>
      <c r="J2106" s="103"/>
      <c r="K2106" s="103"/>
      <c r="L2106" s="103"/>
      <c r="M2106" s="103"/>
    </row>
    <row r="2107" spans="2:13" x14ac:dyDescent="0.25">
      <c r="B2107" s="12"/>
      <c r="C2107" s="95"/>
      <c r="D2107" s="95"/>
      <c r="E2107" s="95"/>
      <c r="F2107" s="103"/>
      <c r="G2107" s="11"/>
      <c r="J2107" s="103"/>
      <c r="K2107" s="103"/>
      <c r="L2107" s="103"/>
      <c r="M2107" s="103"/>
    </row>
    <row r="2108" spans="2:13" x14ac:dyDescent="0.25">
      <c r="B2108" s="12"/>
      <c r="C2108" s="95"/>
      <c r="D2108" s="95"/>
      <c r="E2108" s="95"/>
      <c r="F2108" s="103"/>
      <c r="G2108" s="11"/>
      <c r="J2108" s="103"/>
      <c r="K2108" s="103"/>
      <c r="L2108" s="103"/>
      <c r="M2108" s="103"/>
    </row>
    <row r="2109" spans="2:13" x14ac:dyDescent="0.25">
      <c r="B2109" s="12"/>
      <c r="C2109" s="95"/>
      <c r="D2109" s="95"/>
      <c r="E2109" s="95"/>
      <c r="F2109" s="103"/>
      <c r="G2109" s="11"/>
      <c r="J2109" s="103"/>
      <c r="K2109" s="103"/>
      <c r="L2109" s="103"/>
      <c r="M2109" s="103"/>
    </row>
    <row r="2110" spans="2:13" x14ac:dyDescent="0.25">
      <c r="B2110" s="12"/>
      <c r="C2110" s="95"/>
      <c r="D2110" s="95"/>
      <c r="E2110" s="95"/>
      <c r="F2110" s="103"/>
      <c r="G2110" s="11"/>
      <c r="J2110" s="103"/>
      <c r="K2110" s="103"/>
      <c r="L2110" s="103"/>
      <c r="M2110" s="103"/>
    </row>
    <row r="2111" spans="2:13" x14ac:dyDescent="0.25">
      <c r="B2111" s="12"/>
      <c r="C2111" s="95"/>
      <c r="D2111" s="95"/>
      <c r="E2111" s="95"/>
      <c r="F2111" s="103"/>
      <c r="G2111" s="11"/>
      <c r="J2111" s="103"/>
      <c r="K2111" s="103"/>
      <c r="L2111" s="103"/>
      <c r="M2111" s="103"/>
    </row>
    <row r="2112" spans="2:13" x14ac:dyDescent="0.25">
      <c r="B2112" s="12"/>
      <c r="C2112" s="95"/>
      <c r="D2112" s="95"/>
      <c r="E2112" s="95"/>
      <c r="F2112" s="103"/>
      <c r="G2112" s="11"/>
      <c r="J2112" s="103"/>
      <c r="K2112" s="103"/>
      <c r="L2112" s="103"/>
      <c r="M2112" s="103"/>
    </row>
    <row r="2113" spans="2:13" x14ac:dyDescent="0.25">
      <c r="B2113" s="12"/>
      <c r="C2113" s="95"/>
      <c r="D2113" s="95"/>
      <c r="E2113" s="95"/>
      <c r="F2113" s="103"/>
      <c r="G2113" s="11"/>
      <c r="J2113" s="103"/>
      <c r="K2113" s="103"/>
      <c r="L2113" s="103"/>
      <c r="M2113" s="103"/>
    </row>
    <row r="2114" spans="2:13" x14ac:dyDescent="0.25">
      <c r="B2114" s="12"/>
      <c r="C2114" s="95"/>
      <c r="D2114" s="95"/>
      <c r="E2114" s="95"/>
      <c r="F2114" s="103"/>
      <c r="G2114" s="11"/>
      <c r="J2114" s="103"/>
      <c r="K2114" s="103"/>
      <c r="L2114" s="103"/>
      <c r="M2114" s="103"/>
    </row>
    <row r="2115" spans="2:13" x14ac:dyDescent="0.25">
      <c r="B2115" s="12"/>
      <c r="C2115" s="95"/>
      <c r="D2115" s="95"/>
      <c r="E2115" s="95"/>
      <c r="F2115" s="103"/>
      <c r="G2115" s="11"/>
      <c r="J2115" s="103"/>
      <c r="K2115" s="103"/>
      <c r="L2115" s="103"/>
      <c r="M2115" s="103"/>
    </row>
    <row r="2116" spans="2:13" x14ac:dyDescent="0.25">
      <c r="B2116" s="12"/>
      <c r="C2116" s="95"/>
      <c r="D2116" s="95"/>
      <c r="E2116" s="95"/>
      <c r="F2116" s="103"/>
      <c r="G2116" s="11"/>
      <c r="J2116" s="103"/>
      <c r="K2116" s="103"/>
      <c r="L2116" s="103"/>
      <c r="M2116" s="103"/>
    </row>
    <row r="2117" spans="2:13" x14ac:dyDescent="0.25">
      <c r="B2117" s="12"/>
      <c r="C2117" s="95"/>
      <c r="D2117" s="95"/>
      <c r="E2117" s="95"/>
      <c r="F2117" s="103"/>
      <c r="G2117" s="11"/>
      <c r="J2117" s="103"/>
      <c r="K2117" s="103"/>
      <c r="L2117" s="103"/>
      <c r="M2117" s="103"/>
    </row>
    <row r="2118" spans="2:13" x14ac:dyDescent="0.25">
      <c r="B2118" s="12"/>
      <c r="C2118" s="95"/>
      <c r="D2118" s="95"/>
      <c r="E2118" s="95"/>
      <c r="F2118" s="103"/>
      <c r="G2118" s="11"/>
      <c r="J2118" s="103"/>
      <c r="K2118" s="103"/>
      <c r="L2118" s="103"/>
      <c r="M2118" s="103"/>
    </row>
    <row r="2119" spans="2:13" x14ac:dyDescent="0.25">
      <c r="B2119" s="12"/>
      <c r="C2119" s="95"/>
      <c r="D2119" s="95"/>
      <c r="E2119" s="95"/>
      <c r="F2119" s="103"/>
      <c r="G2119" s="11"/>
      <c r="J2119" s="103"/>
      <c r="K2119" s="103"/>
      <c r="L2119" s="103"/>
      <c r="M2119" s="103"/>
    </row>
    <row r="2120" spans="2:13" x14ac:dyDescent="0.25">
      <c r="B2120" s="12"/>
      <c r="C2120" s="95"/>
      <c r="D2120" s="95"/>
      <c r="E2120" s="95"/>
      <c r="F2120" s="103"/>
      <c r="G2120" s="11"/>
      <c r="J2120" s="103"/>
      <c r="K2120" s="103"/>
      <c r="L2120" s="103"/>
      <c r="M2120" s="103"/>
    </row>
    <row r="2121" spans="2:13" x14ac:dyDescent="0.25">
      <c r="B2121" s="12"/>
      <c r="C2121" s="95"/>
      <c r="D2121" s="95"/>
      <c r="E2121" s="95"/>
      <c r="F2121" s="103"/>
      <c r="G2121" s="11"/>
      <c r="J2121" s="103"/>
      <c r="K2121" s="103"/>
      <c r="L2121" s="103"/>
      <c r="M2121" s="103"/>
    </row>
    <row r="2122" spans="2:13" x14ac:dyDescent="0.25">
      <c r="B2122" s="12"/>
      <c r="C2122" s="95"/>
      <c r="D2122" s="95"/>
      <c r="E2122" s="95"/>
      <c r="F2122" s="103"/>
      <c r="G2122" s="11"/>
      <c r="J2122" s="103"/>
      <c r="K2122" s="103"/>
      <c r="L2122" s="103"/>
      <c r="M2122" s="103"/>
    </row>
    <row r="2123" spans="2:13" x14ac:dyDescent="0.25">
      <c r="B2123" s="12"/>
      <c r="C2123" s="95"/>
      <c r="D2123" s="95"/>
      <c r="E2123" s="95"/>
      <c r="F2123" s="103"/>
      <c r="G2123" s="11"/>
      <c r="J2123" s="103"/>
      <c r="K2123" s="103"/>
      <c r="L2123" s="103"/>
      <c r="M2123" s="103"/>
    </row>
    <row r="2124" spans="2:13" x14ac:dyDescent="0.25">
      <c r="B2124" s="12"/>
      <c r="C2124" s="95"/>
      <c r="D2124" s="95"/>
      <c r="E2124" s="95"/>
      <c r="F2124" s="103"/>
      <c r="G2124" s="11"/>
      <c r="J2124" s="103"/>
      <c r="K2124" s="103"/>
      <c r="L2124" s="103"/>
      <c r="M2124" s="103"/>
    </row>
    <row r="2125" spans="2:13" x14ac:dyDescent="0.25">
      <c r="B2125" s="12"/>
      <c r="C2125" s="95"/>
      <c r="D2125" s="95"/>
      <c r="E2125" s="95"/>
      <c r="F2125" s="103"/>
      <c r="G2125" s="11"/>
      <c r="J2125" s="103"/>
      <c r="K2125" s="103"/>
      <c r="L2125" s="103"/>
      <c r="M2125" s="103"/>
    </row>
    <row r="2126" spans="2:13" x14ac:dyDescent="0.25">
      <c r="B2126" s="12"/>
      <c r="C2126" s="95"/>
      <c r="D2126" s="95"/>
      <c r="E2126" s="95"/>
      <c r="F2126" s="103"/>
      <c r="G2126" s="11"/>
      <c r="J2126" s="103"/>
      <c r="K2126" s="103"/>
      <c r="L2126" s="103"/>
      <c r="M2126" s="103"/>
    </row>
    <row r="2127" spans="2:13" x14ac:dyDescent="0.25">
      <c r="B2127" s="12"/>
      <c r="C2127" s="95"/>
      <c r="D2127" s="95"/>
      <c r="E2127" s="95"/>
      <c r="F2127" s="103"/>
      <c r="G2127" s="11"/>
      <c r="J2127" s="103"/>
      <c r="K2127" s="103"/>
      <c r="L2127" s="103"/>
      <c r="M2127" s="103"/>
    </row>
    <row r="2128" spans="2:13" x14ac:dyDescent="0.25">
      <c r="B2128" s="12"/>
      <c r="C2128" s="95"/>
      <c r="D2128" s="95"/>
      <c r="E2128" s="95"/>
      <c r="F2128" s="103"/>
      <c r="G2128" s="11"/>
      <c r="J2128" s="103"/>
      <c r="K2128" s="103"/>
      <c r="L2128" s="103"/>
      <c r="M2128" s="103"/>
    </row>
    <row r="2129" spans="2:13" x14ac:dyDescent="0.25">
      <c r="B2129" s="12"/>
      <c r="C2129" s="95"/>
      <c r="D2129" s="95"/>
      <c r="E2129" s="95"/>
      <c r="F2129" s="103"/>
      <c r="G2129" s="11"/>
      <c r="J2129" s="103"/>
      <c r="K2129" s="103"/>
      <c r="L2129" s="103"/>
      <c r="M2129" s="103"/>
    </row>
    <row r="2130" spans="2:13" x14ac:dyDescent="0.25">
      <c r="B2130" s="12"/>
      <c r="C2130" s="95"/>
      <c r="D2130" s="95"/>
      <c r="E2130" s="95"/>
      <c r="F2130" s="103"/>
      <c r="G2130" s="11"/>
      <c r="J2130" s="103"/>
      <c r="K2130" s="103"/>
      <c r="L2130" s="103"/>
      <c r="M2130" s="103"/>
    </row>
    <row r="2131" spans="2:13" x14ac:dyDescent="0.25">
      <c r="B2131" s="12"/>
      <c r="C2131" s="95"/>
      <c r="D2131" s="95"/>
      <c r="E2131" s="95"/>
      <c r="F2131" s="103"/>
      <c r="G2131" s="11"/>
      <c r="J2131" s="103"/>
      <c r="K2131" s="103"/>
      <c r="L2131" s="103"/>
      <c r="M2131" s="103"/>
    </row>
    <row r="2132" spans="2:13" x14ac:dyDescent="0.25">
      <c r="B2132" s="12"/>
      <c r="C2132" s="95"/>
      <c r="D2132" s="95"/>
      <c r="E2132" s="95"/>
      <c r="F2132" s="103"/>
      <c r="G2132" s="11"/>
      <c r="J2132" s="103"/>
      <c r="K2132" s="103"/>
      <c r="L2132" s="103"/>
      <c r="M2132" s="103"/>
    </row>
    <row r="2133" spans="2:13" x14ac:dyDescent="0.25">
      <c r="B2133" s="12"/>
      <c r="C2133" s="95"/>
      <c r="D2133" s="95"/>
      <c r="E2133" s="95"/>
      <c r="F2133" s="103"/>
      <c r="G2133" s="11"/>
      <c r="J2133" s="103"/>
      <c r="K2133" s="103"/>
      <c r="L2133" s="103"/>
      <c r="M2133" s="103"/>
    </row>
    <row r="2134" spans="2:13" x14ac:dyDescent="0.25">
      <c r="B2134" s="12"/>
      <c r="C2134" s="95"/>
      <c r="D2134" s="95"/>
      <c r="E2134" s="95"/>
      <c r="F2134" s="103"/>
      <c r="G2134" s="11"/>
      <c r="J2134" s="103"/>
      <c r="K2134" s="103"/>
      <c r="L2134" s="103"/>
      <c r="M2134" s="103"/>
    </row>
    <row r="2135" spans="2:13" x14ac:dyDescent="0.25">
      <c r="B2135" s="12"/>
      <c r="C2135" s="95"/>
      <c r="D2135" s="95"/>
      <c r="E2135" s="95"/>
      <c r="F2135" s="103"/>
      <c r="G2135" s="11"/>
      <c r="J2135" s="103"/>
      <c r="K2135" s="103"/>
      <c r="L2135" s="103"/>
      <c r="M2135" s="103"/>
    </row>
    <row r="2136" spans="2:13" x14ac:dyDescent="0.25">
      <c r="B2136" s="12"/>
      <c r="C2136" s="95"/>
      <c r="D2136" s="95"/>
      <c r="E2136" s="95"/>
      <c r="F2136" s="103"/>
      <c r="G2136" s="11"/>
      <c r="J2136" s="103"/>
      <c r="K2136" s="103"/>
      <c r="L2136" s="103"/>
      <c r="M2136" s="103"/>
    </row>
    <row r="2137" spans="2:13" x14ac:dyDescent="0.25">
      <c r="B2137" s="12"/>
      <c r="C2137" s="95"/>
      <c r="D2137" s="95"/>
      <c r="E2137" s="95"/>
      <c r="F2137" s="103"/>
      <c r="G2137" s="11"/>
      <c r="J2137" s="103"/>
      <c r="K2137" s="103"/>
      <c r="L2137" s="103"/>
      <c r="M2137" s="103"/>
    </row>
    <row r="2138" spans="2:13" x14ac:dyDescent="0.25">
      <c r="B2138" s="12"/>
      <c r="C2138" s="95"/>
      <c r="D2138" s="95"/>
      <c r="E2138" s="95"/>
      <c r="F2138" s="103"/>
      <c r="G2138" s="11"/>
      <c r="J2138" s="103"/>
      <c r="K2138" s="103"/>
      <c r="L2138" s="103"/>
      <c r="M2138" s="103"/>
    </row>
    <row r="2139" spans="2:13" x14ac:dyDescent="0.25">
      <c r="B2139" s="12"/>
      <c r="C2139" s="95"/>
      <c r="D2139" s="95"/>
      <c r="E2139" s="95"/>
      <c r="F2139" s="103"/>
      <c r="G2139" s="11"/>
      <c r="J2139" s="103"/>
      <c r="K2139" s="103"/>
      <c r="L2139" s="103"/>
      <c r="M2139" s="103"/>
    </row>
    <row r="2140" spans="2:13" x14ac:dyDescent="0.25">
      <c r="B2140" s="12"/>
      <c r="C2140" s="95"/>
      <c r="D2140" s="95"/>
      <c r="E2140" s="95"/>
      <c r="F2140" s="103"/>
      <c r="G2140" s="11"/>
      <c r="J2140" s="103"/>
      <c r="K2140" s="103"/>
      <c r="L2140" s="103"/>
      <c r="M2140" s="103"/>
    </row>
    <row r="2141" spans="2:13" x14ac:dyDescent="0.25">
      <c r="B2141" s="12"/>
      <c r="C2141" s="95"/>
      <c r="D2141" s="95"/>
      <c r="E2141" s="95"/>
      <c r="F2141" s="103"/>
      <c r="G2141" s="11"/>
      <c r="J2141" s="103"/>
      <c r="K2141" s="103"/>
      <c r="L2141" s="103"/>
      <c r="M2141" s="103"/>
    </row>
    <row r="2142" spans="2:13" x14ac:dyDescent="0.25">
      <c r="B2142" s="12"/>
      <c r="C2142" s="95"/>
      <c r="D2142" s="95"/>
      <c r="E2142" s="95"/>
      <c r="F2142" s="103"/>
      <c r="G2142" s="11"/>
      <c r="J2142" s="103"/>
      <c r="K2142" s="103"/>
      <c r="L2142" s="103"/>
      <c r="M2142" s="103"/>
    </row>
    <row r="2143" spans="2:13" x14ac:dyDescent="0.25">
      <c r="B2143" s="12"/>
      <c r="C2143" s="95"/>
      <c r="D2143" s="95"/>
      <c r="E2143" s="95"/>
      <c r="F2143" s="103"/>
      <c r="G2143" s="11"/>
      <c r="J2143" s="103"/>
      <c r="K2143" s="103"/>
      <c r="L2143" s="103"/>
      <c r="M2143" s="103"/>
    </row>
    <row r="2144" spans="2:13" x14ac:dyDescent="0.25">
      <c r="B2144" s="12"/>
      <c r="C2144" s="95"/>
      <c r="D2144" s="95"/>
      <c r="E2144" s="95"/>
      <c r="F2144" s="103"/>
      <c r="G2144" s="11"/>
      <c r="J2144" s="103"/>
      <c r="K2144" s="103"/>
      <c r="L2144" s="103"/>
      <c r="M2144" s="103"/>
    </row>
    <row r="2145" spans="2:13" x14ac:dyDescent="0.25">
      <c r="B2145" s="12"/>
      <c r="C2145" s="95"/>
      <c r="D2145" s="95"/>
      <c r="E2145" s="95"/>
      <c r="F2145" s="103"/>
      <c r="G2145" s="11"/>
      <c r="J2145" s="103"/>
      <c r="K2145" s="103"/>
      <c r="L2145" s="103"/>
      <c r="M2145" s="103"/>
    </row>
    <row r="2146" spans="2:13" x14ac:dyDescent="0.25">
      <c r="B2146" s="12"/>
      <c r="C2146" s="95"/>
      <c r="D2146" s="95"/>
      <c r="E2146" s="95"/>
      <c r="F2146" s="103"/>
      <c r="G2146" s="11"/>
      <c r="J2146" s="103"/>
      <c r="K2146" s="103"/>
      <c r="L2146" s="103"/>
      <c r="M2146" s="103"/>
    </row>
    <row r="2147" spans="2:13" x14ac:dyDescent="0.25">
      <c r="B2147" s="12"/>
      <c r="C2147" s="95"/>
      <c r="D2147" s="95"/>
      <c r="E2147" s="95"/>
      <c r="F2147" s="103"/>
      <c r="G2147" s="11"/>
      <c r="J2147" s="103"/>
      <c r="K2147" s="103"/>
      <c r="L2147" s="103"/>
      <c r="M2147" s="103"/>
    </row>
    <row r="2148" spans="2:13" x14ac:dyDescent="0.25">
      <c r="B2148" s="12"/>
      <c r="C2148" s="95"/>
      <c r="D2148" s="95"/>
      <c r="E2148" s="95"/>
      <c r="F2148" s="103"/>
      <c r="G2148" s="11"/>
      <c r="J2148" s="103"/>
      <c r="K2148" s="103"/>
      <c r="L2148" s="103"/>
      <c r="M2148" s="103"/>
    </row>
    <row r="2149" spans="2:13" x14ac:dyDescent="0.25">
      <c r="B2149" s="12"/>
      <c r="C2149" s="95"/>
      <c r="D2149" s="95"/>
      <c r="E2149" s="95"/>
      <c r="F2149" s="103"/>
      <c r="G2149" s="11"/>
      <c r="J2149" s="103"/>
      <c r="K2149" s="103"/>
      <c r="L2149" s="103"/>
      <c r="M2149" s="103"/>
    </row>
    <row r="2150" spans="2:13" x14ac:dyDescent="0.25">
      <c r="B2150" s="12"/>
      <c r="C2150" s="95"/>
      <c r="D2150" s="95"/>
      <c r="E2150" s="95"/>
      <c r="F2150" s="103"/>
      <c r="G2150" s="11"/>
      <c r="J2150" s="103"/>
      <c r="K2150" s="103"/>
      <c r="L2150" s="103"/>
      <c r="M2150" s="103"/>
    </row>
    <row r="2151" spans="2:13" x14ac:dyDescent="0.25">
      <c r="B2151" s="12"/>
      <c r="C2151" s="95"/>
      <c r="D2151" s="95"/>
      <c r="E2151" s="95"/>
      <c r="F2151" s="103"/>
      <c r="G2151" s="11"/>
      <c r="J2151" s="103"/>
      <c r="K2151" s="103"/>
      <c r="L2151" s="103"/>
      <c r="M2151" s="103"/>
    </row>
    <row r="2152" spans="2:13" x14ac:dyDescent="0.25">
      <c r="B2152" s="12"/>
      <c r="C2152" s="95"/>
      <c r="D2152" s="95"/>
      <c r="E2152" s="95"/>
      <c r="F2152" s="103"/>
      <c r="G2152" s="11"/>
      <c r="J2152" s="103"/>
      <c r="K2152" s="103"/>
      <c r="L2152" s="103"/>
      <c r="M2152" s="103"/>
    </row>
    <row r="2153" spans="2:13" x14ac:dyDescent="0.25">
      <c r="B2153" s="12"/>
      <c r="C2153" s="95"/>
      <c r="D2153" s="95"/>
      <c r="E2153" s="95"/>
      <c r="F2153" s="103"/>
      <c r="G2153" s="11"/>
      <c r="J2153" s="103"/>
      <c r="K2153" s="103"/>
      <c r="L2153" s="103"/>
      <c r="M2153" s="103"/>
    </row>
    <row r="2154" spans="2:13" x14ac:dyDescent="0.25">
      <c r="B2154" s="12"/>
      <c r="C2154" s="95"/>
      <c r="D2154" s="95"/>
      <c r="E2154" s="95"/>
      <c r="F2154" s="103"/>
      <c r="G2154" s="11"/>
      <c r="J2154" s="103"/>
      <c r="K2154" s="103"/>
      <c r="L2154" s="103"/>
      <c r="M2154" s="103"/>
    </row>
    <row r="2155" spans="2:13" x14ac:dyDescent="0.25">
      <c r="B2155" s="12"/>
      <c r="C2155" s="95"/>
      <c r="D2155" s="95"/>
      <c r="E2155" s="95"/>
      <c r="F2155" s="103"/>
      <c r="G2155" s="11"/>
      <c r="J2155" s="103"/>
      <c r="K2155" s="103"/>
      <c r="L2155" s="103"/>
      <c r="M2155" s="103"/>
    </row>
    <row r="2156" spans="2:13" x14ac:dyDescent="0.25">
      <c r="B2156" s="12"/>
      <c r="C2156" s="95"/>
      <c r="D2156" s="95"/>
      <c r="E2156" s="95"/>
      <c r="F2156" s="103"/>
      <c r="G2156" s="11"/>
      <c r="J2156" s="103"/>
      <c r="K2156" s="103"/>
      <c r="L2156" s="103"/>
      <c r="M2156" s="103"/>
    </row>
    <row r="2157" spans="2:13" x14ac:dyDescent="0.25">
      <c r="B2157" s="12"/>
      <c r="C2157" s="95"/>
      <c r="D2157" s="95"/>
      <c r="E2157" s="95"/>
      <c r="F2157" s="103"/>
      <c r="G2157" s="11"/>
      <c r="J2157" s="103"/>
      <c r="K2157" s="103"/>
      <c r="L2157" s="103"/>
      <c r="M2157" s="103"/>
    </row>
    <row r="2158" spans="2:13" x14ac:dyDescent="0.25">
      <c r="B2158" s="12"/>
      <c r="C2158" s="95"/>
      <c r="D2158" s="95"/>
      <c r="E2158" s="95"/>
      <c r="F2158" s="103"/>
      <c r="G2158" s="11"/>
      <c r="J2158" s="103"/>
      <c r="K2158" s="103"/>
      <c r="L2158" s="103"/>
      <c r="M2158" s="103"/>
    </row>
    <row r="2159" spans="2:13" x14ac:dyDescent="0.25">
      <c r="B2159" s="12"/>
      <c r="C2159" s="95"/>
      <c r="D2159" s="95"/>
      <c r="E2159" s="95"/>
      <c r="F2159" s="103"/>
      <c r="G2159" s="11"/>
      <c r="J2159" s="103"/>
      <c r="K2159" s="103"/>
      <c r="L2159" s="103"/>
      <c r="M2159" s="103"/>
    </row>
    <row r="2160" spans="2:13" x14ac:dyDescent="0.25">
      <c r="B2160" s="12"/>
      <c r="C2160" s="95"/>
      <c r="D2160" s="95"/>
      <c r="E2160" s="95"/>
      <c r="F2160" s="103"/>
      <c r="G2160" s="11"/>
      <c r="J2160" s="103"/>
      <c r="K2160" s="103"/>
      <c r="L2160" s="103"/>
      <c r="M2160" s="103"/>
    </row>
    <row r="2161" spans="2:13" x14ac:dyDescent="0.25">
      <c r="B2161" s="12"/>
      <c r="C2161" s="95"/>
      <c r="D2161" s="95"/>
      <c r="E2161" s="95"/>
      <c r="F2161" s="103"/>
      <c r="G2161" s="11"/>
      <c r="J2161" s="103"/>
      <c r="K2161" s="103"/>
      <c r="L2161" s="103"/>
      <c r="M2161" s="103"/>
    </row>
    <row r="2162" spans="2:13" x14ac:dyDescent="0.25">
      <c r="B2162" s="12"/>
      <c r="C2162" s="95"/>
      <c r="D2162" s="95"/>
      <c r="E2162" s="95"/>
      <c r="F2162" s="103"/>
      <c r="G2162" s="11"/>
      <c r="J2162" s="103"/>
      <c r="K2162" s="103"/>
      <c r="L2162" s="103"/>
      <c r="M2162" s="103"/>
    </row>
    <row r="2163" spans="2:13" x14ac:dyDescent="0.25">
      <c r="B2163" s="12"/>
      <c r="C2163" s="95"/>
      <c r="D2163" s="95"/>
      <c r="E2163" s="95"/>
      <c r="F2163" s="103"/>
      <c r="G2163" s="11"/>
      <c r="J2163" s="103"/>
      <c r="K2163" s="103"/>
      <c r="L2163" s="103"/>
      <c r="M2163" s="103"/>
    </row>
    <row r="2164" spans="2:13" x14ac:dyDescent="0.25">
      <c r="B2164" s="12"/>
      <c r="C2164" s="95"/>
      <c r="D2164" s="95"/>
      <c r="E2164" s="95"/>
      <c r="F2164" s="103"/>
      <c r="G2164" s="11"/>
      <c r="J2164" s="103"/>
      <c r="K2164" s="103"/>
      <c r="L2164" s="103"/>
      <c r="M2164" s="103"/>
    </row>
    <row r="2165" spans="2:13" x14ac:dyDescent="0.25">
      <c r="B2165" s="12"/>
      <c r="C2165" s="95"/>
      <c r="D2165" s="95"/>
      <c r="E2165" s="95"/>
      <c r="F2165" s="103"/>
      <c r="G2165" s="11"/>
      <c r="J2165" s="103"/>
      <c r="K2165" s="103"/>
      <c r="L2165" s="103"/>
      <c r="M2165" s="103"/>
    </row>
    <row r="2166" spans="2:13" x14ac:dyDescent="0.25">
      <c r="B2166" s="12"/>
      <c r="C2166" s="95"/>
      <c r="D2166" s="95"/>
      <c r="E2166" s="95"/>
      <c r="F2166" s="103"/>
      <c r="G2166" s="11"/>
      <c r="J2166" s="103"/>
      <c r="K2166" s="103"/>
      <c r="L2166" s="103"/>
      <c r="M2166" s="103"/>
    </row>
    <row r="2167" spans="2:13" x14ac:dyDescent="0.25">
      <c r="B2167" s="12"/>
      <c r="C2167" s="95"/>
      <c r="D2167" s="95"/>
      <c r="E2167" s="95"/>
      <c r="F2167" s="103"/>
      <c r="G2167" s="11"/>
      <c r="J2167" s="103"/>
      <c r="K2167" s="103"/>
      <c r="L2167" s="103"/>
      <c r="M2167" s="103"/>
    </row>
    <row r="2168" spans="2:13" x14ac:dyDescent="0.25">
      <c r="B2168" s="12"/>
      <c r="C2168" s="95"/>
      <c r="D2168" s="95"/>
      <c r="E2168" s="95"/>
      <c r="F2168" s="103"/>
      <c r="G2168" s="11"/>
      <c r="J2168" s="103"/>
      <c r="K2168" s="103"/>
      <c r="L2168" s="103"/>
      <c r="M2168" s="103"/>
    </row>
    <row r="2169" spans="2:13" x14ac:dyDescent="0.25">
      <c r="B2169" s="12"/>
      <c r="C2169" s="95"/>
      <c r="D2169" s="95"/>
      <c r="E2169" s="95"/>
      <c r="F2169" s="103"/>
      <c r="G2169" s="11"/>
      <c r="J2169" s="103"/>
      <c r="K2169" s="103"/>
      <c r="L2169" s="103"/>
      <c r="M2169" s="103"/>
    </row>
    <row r="2170" spans="2:13" x14ac:dyDescent="0.25">
      <c r="B2170" s="12"/>
      <c r="C2170" s="95"/>
      <c r="D2170" s="95"/>
      <c r="E2170" s="95"/>
      <c r="F2170" s="103"/>
      <c r="G2170" s="11"/>
      <c r="J2170" s="103"/>
      <c r="K2170" s="103"/>
      <c r="L2170" s="103"/>
      <c r="M2170" s="103"/>
    </row>
    <row r="2171" spans="2:13" x14ac:dyDescent="0.25">
      <c r="B2171" s="12"/>
      <c r="C2171" s="95"/>
      <c r="D2171" s="95"/>
      <c r="E2171" s="95"/>
      <c r="F2171" s="103"/>
      <c r="G2171" s="11"/>
      <c r="J2171" s="103"/>
      <c r="K2171" s="103"/>
      <c r="L2171" s="103"/>
      <c r="M2171" s="103"/>
    </row>
    <row r="2172" spans="2:13" x14ac:dyDescent="0.25">
      <c r="B2172" s="12"/>
      <c r="C2172" s="95"/>
      <c r="D2172" s="95"/>
      <c r="E2172" s="95"/>
      <c r="F2172" s="103"/>
      <c r="G2172" s="11"/>
      <c r="J2172" s="103"/>
      <c r="K2172" s="103"/>
      <c r="L2172" s="103"/>
      <c r="M2172" s="103"/>
    </row>
    <row r="2173" spans="2:13" x14ac:dyDescent="0.25">
      <c r="B2173" s="12"/>
      <c r="C2173" s="95"/>
      <c r="D2173" s="95"/>
      <c r="E2173" s="95"/>
      <c r="F2173" s="103"/>
      <c r="G2173" s="11"/>
      <c r="J2173" s="103"/>
      <c r="K2173" s="103"/>
      <c r="L2173" s="103"/>
      <c r="M2173" s="103"/>
    </row>
    <row r="2174" spans="2:13" x14ac:dyDescent="0.25">
      <c r="B2174" s="12"/>
      <c r="C2174" s="95"/>
      <c r="D2174" s="95"/>
      <c r="E2174" s="95"/>
      <c r="F2174" s="103"/>
      <c r="G2174" s="11"/>
      <c r="J2174" s="103"/>
      <c r="K2174" s="103"/>
      <c r="L2174" s="103"/>
      <c r="M2174" s="103"/>
    </row>
    <row r="2175" spans="2:13" x14ac:dyDescent="0.25">
      <c r="B2175" s="12"/>
      <c r="C2175" s="95"/>
      <c r="D2175" s="95"/>
      <c r="E2175" s="95"/>
      <c r="F2175" s="103"/>
      <c r="G2175" s="11"/>
      <c r="J2175" s="103"/>
      <c r="K2175" s="103"/>
      <c r="L2175" s="103"/>
      <c r="M2175" s="103"/>
    </row>
    <row r="2176" spans="2:13" x14ac:dyDescent="0.25">
      <c r="B2176" s="12"/>
      <c r="C2176" s="95"/>
      <c r="D2176" s="95"/>
      <c r="E2176" s="95"/>
      <c r="F2176" s="103"/>
      <c r="G2176" s="11"/>
      <c r="J2176" s="103"/>
      <c r="K2176" s="103"/>
      <c r="L2176" s="103"/>
      <c r="M2176" s="103"/>
    </row>
    <row r="2177" spans="2:13" x14ac:dyDescent="0.25">
      <c r="B2177" s="12"/>
      <c r="C2177" s="95"/>
      <c r="D2177" s="95"/>
      <c r="E2177" s="95"/>
      <c r="F2177" s="103"/>
      <c r="G2177" s="11"/>
      <c r="J2177" s="103"/>
      <c r="K2177" s="103"/>
      <c r="L2177" s="103"/>
      <c r="M2177" s="103"/>
    </row>
    <row r="2178" spans="2:13" x14ac:dyDescent="0.25">
      <c r="B2178" s="12"/>
      <c r="C2178" s="95"/>
      <c r="D2178" s="95"/>
      <c r="E2178" s="95"/>
      <c r="F2178" s="103"/>
      <c r="G2178" s="11"/>
      <c r="J2178" s="103"/>
      <c r="K2178" s="103"/>
      <c r="L2178" s="103"/>
      <c r="M2178" s="103"/>
    </row>
    <row r="2179" spans="2:13" x14ac:dyDescent="0.25">
      <c r="B2179" s="12"/>
      <c r="C2179" s="95"/>
      <c r="D2179" s="95"/>
      <c r="E2179" s="95"/>
      <c r="F2179" s="103"/>
      <c r="G2179" s="11"/>
      <c r="J2179" s="103"/>
      <c r="K2179" s="103"/>
      <c r="L2179" s="103"/>
      <c r="M2179" s="103"/>
    </row>
    <row r="2180" spans="2:13" x14ac:dyDescent="0.25">
      <c r="B2180" s="12"/>
      <c r="C2180" s="95"/>
      <c r="D2180" s="95"/>
      <c r="E2180" s="95"/>
      <c r="F2180" s="103"/>
      <c r="G2180" s="11"/>
      <c r="J2180" s="103"/>
      <c r="K2180" s="103"/>
      <c r="L2180" s="103"/>
      <c r="M2180" s="103"/>
    </row>
    <row r="2181" spans="2:13" x14ac:dyDescent="0.25">
      <c r="B2181" s="12"/>
      <c r="C2181" s="95"/>
      <c r="D2181" s="95"/>
      <c r="E2181" s="95"/>
      <c r="F2181" s="103"/>
      <c r="G2181" s="11"/>
      <c r="J2181" s="103"/>
      <c r="K2181" s="103"/>
      <c r="L2181" s="103"/>
      <c r="M2181" s="103"/>
    </row>
    <row r="2182" spans="2:13" x14ac:dyDescent="0.25">
      <c r="B2182" s="12"/>
      <c r="C2182" s="95"/>
      <c r="D2182" s="95"/>
      <c r="E2182" s="95"/>
      <c r="F2182" s="103"/>
      <c r="G2182" s="11"/>
      <c r="J2182" s="103"/>
      <c r="K2182" s="103"/>
      <c r="L2182" s="103"/>
      <c r="M2182" s="103"/>
    </row>
    <row r="2183" spans="2:13" x14ac:dyDescent="0.25">
      <c r="B2183" s="12"/>
      <c r="C2183" s="95"/>
      <c r="D2183" s="95"/>
      <c r="E2183" s="95"/>
      <c r="F2183" s="103"/>
      <c r="G2183" s="11"/>
      <c r="J2183" s="103"/>
      <c r="K2183" s="103"/>
      <c r="L2183" s="103"/>
      <c r="M2183" s="103"/>
    </row>
    <row r="2184" spans="2:13" x14ac:dyDescent="0.25">
      <c r="B2184" s="12"/>
      <c r="C2184" s="95"/>
      <c r="D2184" s="95"/>
      <c r="E2184" s="95"/>
      <c r="F2184" s="103"/>
      <c r="G2184" s="11"/>
      <c r="J2184" s="103"/>
      <c r="K2184" s="103"/>
      <c r="L2184" s="103"/>
      <c r="M2184" s="103"/>
    </row>
    <row r="2185" spans="2:13" x14ac:dyDescent="0.25">
      <c r="B2185" s="12"/>
      <c r="C2185" s="95"/>
      <c r="D2185" s="95"/>
      <c r="E2185" s="95"/>
      <c r="F2185" s="103"/>
      <c r="G2185" s="11"/>
      <c r="J2185" s="103"/>
      <c r="K2185" s="103"/>
      <c r="L2185" s="103"/>
      <c r="M2185" s="103"/>
    </row>
    <row r="2186" spans="2:13" x14ac:dyDescent="0.25">
      <c r="B2186" s="12"/>
      <c r="C2186" s="95"/>
      <c r="D2186" s="95"/>
      <c r="E2186" s="95"/>
      <c r="F2186" s="103"/>
      <c r="G2186" s="11"/>
      <c r="J2186" s="103"/>
      <c r="K2186" s="103"/>
      <c r="L2186" s="103"/>
      <c r="M2186" s="103"/>
    </row>
    <row r="2187" spans="2:13" x14ac:dyDescent="0.25">
      <c r="B2187" s="12"/>
      <c r="C2187" s="95"/>
      <c r="D2187" s="95"/>
      <c r="E2187" s="95"/>
      <c r="F2187" s="103"/>
      <c r="G2187" s="11"/>
      <c r="J2187" s="103"/>
      <c r="K2187" s="103"/>
      <c r="L2187" s="103"/>
      <c r="M2187" s="103"/>
    </row>
    <row r="2188" spans="2:13" x14ac:dyDescent="0.25">
      <c r="B2188" s="12"/>
      <c r="C2188" s="95"/>
      <c r="D2188" s="95"/>
      <c r="E2188" s="95"/>
      <c r="F2188" s="103"/>
      <c r="G2188" s="11"/>
      <c r="J2188" s="103"/>
      <c r="K2188" s="103"/>
      <c r="L2188" s="103"/>
      <c r="M2188" s="103"/>
    </row>
    <row r="2189" spans="2:13" x14ac:dyDescent="0.25">
      <c r="B2189" s="12"/>
      <c r="C2189" s="95"/>
      <c r="D2189" s="95"/>
      <c r="E2189" s="95"/>
      <c r="F2189" s="103"/>
      <c r="G2189" s="11"/>
      <c r="J2189" s="103"/>
      <c r="K2189" s="103"/>
      <c r="L2189" s="103"/>
      <c r="M2189" s="103"/>
    </row>
  </sheetData>
  <mergeCells count="273">
    <mergeCell ref="D133:E133"/>
    <mergeCell ref="C109:E109"/>
    <mergeCell ref="C135:E135"/>
    <mergeCell ref="C101:E101"/>
    <mergeCell ref="D134:E134"/>
    <mergeCell ref="D111:E111"/>
    <mergeCell ref="D119:E119"/>
    <mergeCell ref="B198:D198"/>
    <mergeCell ref="C153:E153"/>
    <mergeCell ref="D137:E137"/>
    <mergeCell ref="D138:E138"/>
    <mergeCell ref="D139:E139"/>
    <mergeCell ref="D140:E140"/>
    <mergeCell ref="D141:E141"/>
    <mergeCell ref="D142:E142"/>
    <mergeCell ref="D143:E143"/>
    <mergeCell ref="D144:E144"/>
    <mergeCell ref="D145:E145"/>
    <mergeCell ref="D155:E155"/>
    <mergeCell ref="D156:E156"/>
    <mergeCell ref="D157:E157"/>
    <mergeCell ref="D158:E158"/>
    <mergeCell ref="D159:E159"/>
    <mergeCell ref="D160:E160"/>
    <mergeCell ref="A92:E92"/>
    <mergeCell ref="D54:E54"/>
    <mergeCell ref="C46:E46"/>
    <mergeCell ref="D36:E36"/>
    <mergeCell ref="D38:E38"/>
    <mergeCell ref="D39:E39"/>
    <mergeCell ref="D44:E44"/>
    <mergeCell ref="D48:E48"/>
    <mergeCell ref="D50:E50"/>
    <mergeCell ref="D51:E51"/>
    <mergeCell ref="D52:E52"/>
    <mergeCell ref="D53:E53"/>
    <mergeCell ref="D74:E74"/>
    <mergeCell ref="C66:E66"/>
    <mergeCell ref="C55:E55"/>
    <mergeCell ref="C56:E56"/>
    <mergeCell ref="D58:E58"/>
    <mergeCell ref="D161:E161"/>
    <mergeCell ref="C176:E176"/>
    <mergeCell ref="C168:E168"/>
    <mergeCell ref="C204:E204"/>
    <mergeCell ref="D178:E178"/>
    <mergeCell ref="D179:E179"/>
    <mergeCell ref="D180:E180"/>
    <mergeCell ref="D181:E181"/>
    <mergeCell ref="D182:E182"/>
    <mergeCell ref="D183:E183"/>
    <mergeCell ref="D184:E184"/>
    <mergeCell ref="D185:E185"/>
    <mergeCell ref="D186:E186"/>
    <mergeCell ref="D187:E187"/>
    <mergeCell ref="D188:E188"/>
    <mergeCell ref="D189:E189"/>
    <mergeCell ref="D190:E190"/>
    <mergeCell ref="D191:E191"/>
    <mergeCell ref="D192:E192"/>
    <mergeCell ref="D193:E193"/>
    <mergeCell ref="C265:E265"/>
    <mergeCell ref="D206:E206"/>
    <mergeCell ref="D207:E207"/>
    <mergeCell ref="D209:E209"/>
    <mergeCell ref="D210:E210"/>
    <mergeCell ref="D211:E211"/>
    <mergeCell ref="D233:E233"/>
    <mergeCell ref="D234:E234"/>
    <mergeCell ref="D224:E224"/>
    <mergeCell ref="D225:E225"/>
    <mergeCell ref="D226:E226"/>
    <mergeCell ref="D227:E227"/>
    <mergeCell ref="D229:E229"/>
    <mergeCell ref="D219:E219"/>
    <mergeCell ref="D220:E220"/>
    <mergeCell ref="D221:E221"/>
    <mergeCell ref="D222:E222"/>
    <mergeCell ref="D223:E223"/>
    <mergeCell ref="D230:E230"/>
    <mergeCell ref="D231:E231"/>
    <mergeCell ref="D232:E232"/>
    <mergeCell ref="D208:E208"/>
    <mergeCell ref="D212:E212"/>
    <mergeCell ref="D213:E213"/>
    <mergeCell ref="D215:E215"/>
    <mergeCell ref="D216:E216"/>
    <mergeCell ref="D217:E217"/>
    <mergeCell ref="D218:E218"/>
    <mergeCell ref="D240:E240"/>
    <mergeCell ref="D235:E235"/>
    <mergeCell ref="D236:E236"/>
    <mergeCell ref="D237:E237"/>
    <mergeCell ref="D238:E238"/>
    <mergeCell ref="D239:E239"/>
    <mergeCell ref="D214:E214"/>
    <mergeCell ref="D228:E228"/>
    <mergeCell ref="C324:E324"/>
    <mergeCell ref="C294:E294"/>
    <mergeCell ref="C280:E280"/>
    <mergeCell ref="D282:E282"/>
    <mergeCell ref="D283:E283"/>
    <mergeCell ref="D284:E284"/>
    <mergeCell ref="D290:E290"/>
    <mergeCell ref="D291:E291"/>
    <mergeCell ref="D292:E292"/>
    <mergeCell ref="D296:E296"/>
    <mergeCell ref="D304:E304"/>
    <mergeCell ref="D306:E306"/>
    <mergeCell ref="D297:E297"/>
    <mergeCell ref="D298:E298"/>
    <mergeCell ref="D299:E299"/>
    <mergeCell ref="D300:E300"/>
    <mergeCell ref="D301:E301"/>
    <mergeCell ref="D302:E302"/>
    <mergeCell ref="D303:E303"/>
    <mergeCell ref="C308:E308"/>
    <mergeCell ref="C309:E309"/>
    <mergeCell ref="C310:E310"/>
    <mergeCell ref="C311:E311"/>
    <mergeCell ref="C312:E312"/>
    <mergeCell ref="C313:E313"/>
    <mergeCell ref="C315:E315"/>
    <mergeCell ref="C316:E316"/>
    <mergeCell ref="C314:E314"/>
    <mergeCell ref="C350:E350"/>
    <mergeCell ref="C351:E351"/>
    <mergeCell ref="C352:E352"/>
    <mergeCell ref="C353:E353"/>
    <mergeCell ref="D326:E326"/>
    <mergeCell ref="D327:E327"/>
    <mergeCell ref="D328:E328"/>
    <mergeCell ref="D329:E329"/>
    <mergeCell ref="D330:E330"/>
    <mergeCell ref="D331:E331"/>
    <mergeCell ref="D332:E332"/>
    <mergeCell ref="D333:E333"/>
    <mergeCell ref="D335:E335"/>
    <mergeCell ref="D337:E337"/>
    <mergeCell ref="D338:E338"/>
    <mergeCell ref="D339:E339"/>
    <mergeCell ref="D334:E334"/>
    <mergeCell ref="D336:E336"/>
    <mergeCell ref="C349:E349"/>
    <mergeCell ref="D341:E341"/>
    <mergeCell ref="D342:E342"/>
    <mergeCell ref="D340:E340"/>
    <mergeCell ref="D370:E370"/>
    <mergeCell ref="D371:E371"/>
    <mergeCell ref="D373:E373"/>
    <mergeCell ref="D355:E355"/>
    <mergeCell ref="D356:E356"/>
    <mergeCell ref="D357:E357"/>
    <mergeCell ref="D394:E394"/>
    <mergeCell ref="D395:E395"/>
    <mergeCell ref="D396:E396"/>
    <mergeCell ref="C368:E368"/>
    <mergeCell ref="D372:E372"/>
    <mergeCell ref="D374:E374"/>
    <mergeCell ref="C381:E381"/>
    <mergeCell ref="D397:E397"/>
    <mergeCell ref="D383:E383"/>
    <mergeCell ref="D384:E384"/>
    <mergeCell ref="D386:E386"/>
    <mergeCell ref="D387:E387"/>
    <mergeCell ref="D385:E385"/>
    <mergeCell ref="D458:E458"/>
    <mergeCell ref="D459:E459"/>
    <mergeCell ref="D460:E460"/>
    <mergeCell ref="C389:E389"/>
    <mergeCell ref="D401:E401"/>
    <mergeCell ref="D402:E402"/>
    <mergeCell ref="D403:E403"/>
    <mergeCell ref="D404:E404"/>
    <mergeCell ref="D405:E405"/>
    <mergeCell ref="D406:E406"/>
    <mergeCell ref="D407:E407"/>
    <mergeCell ref="D391:E391"/>
    <mergeCell ref="D392:E392"/>
    <mergeCell ref="D393:E393"/>
    <mergeCell ref="D461:E461"/>
    <mergeCell ref="D447:E447"/>
    <mergeCell ref="D448:E448"/>
    <mergeCell ref="D449:E449"/>
    <mergeCell ref="D450:E450"/>
    <mergeCell ref="D451:E451"/>
    <mergeCell ref="D452:E452"/>
    <mergeCell ref="C409:E409"/>
    <mergeCell ref="D462:E462"/>
    <mergeCell ref="D453:E453"/>
    <mergeCell ref="D454:E454"/>
    <mergeCell ref="D455:E455"/>
    <mergeCell ref="D456:E456"/>
    <mergeCell ref="D457:E457"/>
    <mergeCell ref="D424:E424"/>
    <mergeCell ref="D425:E425"/>
    <mergeCell ref="D426:E426"/>
    <mergeCell ref="D427:E427"/>
    <mergeCell ref="C411:E411"/>
    <mergeCell ref="D445:E445"/>
    <mergeCell ref="D446:E446"/>
    <mergeCell ref="C479:E479"/>
    <mergeCell ref="C481:E481"/>
    <mergeCell ref="C483:E483"/>
    <mergeCell ref="C485:E485"/>
    <mergeCell ref="C399:E399"/>
    <mergeCell ref="D428:E428"/>
    <mergeCell ref="D432:E432"/>
    <mergeCell ref="D433:E433"/>
    <mergeCell ref="D434:E434"/>
    <mergeCell ref="D435:E435"/>
    <mergeCell ref="D436:E436"/>
    <mergeCell ref="D437:E437"/>
    <mergeCell ref="D438:E438"/>
    <mergeCell ref="D439:E439"/>
    <mergeCell ref="D440:E440"/>
    <mergeCell ref="D441:E441"/>
    <mergeCell ref="D413:E413"/>
    <mergeCell ref="D415:E415"/>
    <mergeCell ref="C473:E473"/>
    <mergeCell ref="C475:E475"/>
    <mergeCell ref="C477:E477"/>
    <mergeCell ref="D442:E442"/>
    <mergeCell ref="D443:E443"/>
    <mergeCell ref="D444:E444"/>
    <mergeCell ref="B7:C8"/>
    <mergeCell ref="D40:E40"/>
    <mergeCell ref="B11:E11"/>
    <mergeCell ref="D68:E68"/>
    <mergeCell ref="D105:E105"/>
    <mergeCell ref="C88:E88"/>
    <mergeCell ref="C84:E84"/>
    <mergeCell ref="C85:E85"/>
    <mergeCell ref="C86:E86"/>
    <mergeCell ref="D70:E70"/>
    <mergeCell ref="D71:E71"/>
    <mergeCell ref="D72:E72"/>
    <mergeCell ref="D73:E73"/>
    <mergeCell ref="D60:E60"/>
    <mergeCell ref="D61:E61"/>
    <mergeCell ref="D62:E62"/>
    <mergeCell ref="D63:E63"/>
    <mergeCell ref="D64:E64"/>
    <mergeCell ref="C18:E18"/>
    <mergeCell ref="C20:E20"/>
    <mergeCell ref="C22:E22"/>
    <mergeCell ref="C24:E24"/>
    <mergeCell ref="A27:E27"/>
    <mergeCell ref="C34:E34"/>
    <mergeCell ref="C273:E273"/>
    <mergeCell ref="C286:E286"/>
    <mergeCell ref="C288:E288"/>
    <mergeCell ref="C263:E263"/>
    <mergeCell ref="C270:E270"/>
    <mergeCell ref="C271:E271"/>
    <mergeCell ref="C272:E272"/>
    <mergeCell ref="C247:E247"/>
    <mergeCell ref="C257:E257"/>
    <mergeCell ref="D249:E249"/>
    <mergeCell ref="D250:E250"/>
    <mergeCell ref="D251:E251"/>
    <mergeCell ref="D252:E252"/>
    <mergeCell ref="D253:E253"/>
    <mergeCell ref="D254:E254"/>
    <mergeCell ref="D255:E255"/>
    <mergeCell ref="D259:E259"/>
    <mergeCell ref="D260:E260"/>
    <mergeCell ref="D261:E261"/>
    <mergeCell ref="C264:E264"/>
    <mergeCell ref="C266:E266"/>
    <mergeCell ref="C267:E267"/>
    <mergeCell ref="C268:E268"/>
    <mergeCell ref="C269:E269"/>
  </mergeCells>
  <conditionalFormatting sqref="F156 F158 F160 F162:F192 F194:F195 F251:F309 F311:F325 F327:F352 F231:F249 F198:F229 F354:F407 F475 F477 F479 F481 F483 F485 F469:F473 F34:F39 F41:F154 F409:F467 K409:M473 K231:M249 K475:M475 K477:M477 K479:M479 K481:M481 K483:M483 K485:M485 K251:M325 K41:M229 K34:M39 K327:M352 K354:M407">
    <cfRule type="cellIs" dxfId="11" priority="39" operator="equal">
      <formula>"NE"</formula>
    </cfRule>
  </conditionalFormatting>
  <conditionalFormatting sqref="F155">
    <cfRule type="cellIs" dxfId="10" priority="38" operator="equal">
      <formula>"NE"</formula>
    </cfRule>
  </conditionalFormatting>
  <conditionalFormatting sqref="F157">
    <cfRule type="cellIs" dxfId="9" priority="37" operator="equal">
      <formula>"NE"</formula>
    </cfRule>
  </conditionalFormatting>
  <conditionalFormatting sqref="F159">
    <cfRule type="cellIs" dxfId="8" priority="36" operator="equal">
      <formula>"NE"</formula>
    </cfRule>
  </conditionalFormatting>
  <conditionalFormatting sqref="F161">
    <cfRule type="cellIs" dxfId="7" priority="35" operator="equal">
      <formula>"NE"</formula>
    </cfRule>
  </conditionalFormatting>
  <conditionalFormatting sqref="F193">
    <cfRule type="cellIs" dxfId="6" priority="34" operator="equal">
      <formula>"NE"</formula>
    </cfRule>
  </conditionalFormatting>
  <conditionalFormatting sqref="F310">
    <cfRule type="cellIs" dxfId="5" priority="33" operator="equal">
      <formula>"NE"</formula>
    </cfRule>
  </conditionalFormatting>
  <conditionalFormatting sqref="F196:F197">
    <cfRule type="cellIs" dxfId="4" priority="32" operator="equal">
      <formula>"NE"</formula>
    </cfRule>
  </conditionalFormatting>
  <conditionalFormatting sqref="F468">
    <cfRule type="cellIs" dxfId="3" priority="31" operator="equal">
      <formula>"NE"</formula>
    </cfRule>
  </conditionalFormatting>
  <conditionalFormatting sqref="M353">
    <cfRule type="cellIs" dxfId="2" priority="3" operator="equal">
      <formula>"NE"</formula>
    </cfRule>
  </conditionalFormatting>
  <conditionalFormatting sqref="J409:J473 J231:J249 J475 J477 J479 J481 J483 J485 J251:J325 J327:J352 J354:J407 J34:J39 J41:J229">
    <cfRule type="cellIs" dxfId="1" priority="2" operator="equal">
      <formula>"NE"</formula>
    </cfRule>
  </conditionalFormatting>
  <conditionalFormatting sqref="J40">
    <cfRule type="cellIs" dxfId="0" priority="1" operator="equal">
      <formula>"NE"</formula>
    </cfRule>
  </conditionalFormatting>
  <dataValidations count="4">
    <dataValidation type="list" allowBlank="1" showInputMessage="1" showErrorMessage="1" sqref="G307 G296 G305 G275 G277 G279 G281 G330 G334">
      <formula1>yesorno</formula1>
    </dataValidation>
    <dataValidation type="list" allowBlank="1" showInputMessage="1" showErrorMessage="1" sqref="F498 F88 F121 F414 F186 F106 F108 F65:F67 F148 F110:F111 F198 F193 F205 F252 F254 F117 F345 F359 F355 F357 F353 F174 F396 F389 F423 F425 F434 F444 F451 F442 F466 F459 F481 F416:F418 F504 F376 F378 F405 F410 F412 F496 F407:F408 F394 F380 F172 F215 F222 F224 F226 F228 F230 F237 F239 F241 F243 F245 F256 F264 F275 F277 F279 F281 F296 F305 F307 F286 F315 F331 F335">
      <formula1>YESNO</formula1>
    </dataValidation>
    <dataValidation type="list" allowBlank="1" showInputMessage="1" showErrorMessage="1" sqref="F339">
      <formula1>$B$85:$B$87</formula1>
    </dataValidation>
    <dataValidation operator="greaterThan" allowBlank="1" showInputMessage="1" showErrorMessage="1" sqref="F18:G22"/>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Lists!#REF!</xm:f>
          </x14:formula1>
          <xm:sqref>F337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K31"/>
  <sheetViews>
    <sheetView workbookViewId="0">
      <selection activeCell="B27" sqref="B27"/>
    </sheetView>
  </sheetViews>
  <sheetFormatPr defaultRowHeight="15" x14ac:dyDescent="0.25"/>
  <cols>
    <col min="2" max="2" width="27.5703125" customWidth="1"/>
  </cols>
  <sheetData>
    <row r="2" spans="1:11" x14ac:dyDescent="0.25">
      <c r="B2" s="10"/>
    </row>
    <row r="4" spans="1:11" s="13" customFormat="1" x14ac:dyDescent="0.25">
      <c r="B4" s="14" t="s">
        <v>7</v>
      </c>
      <c r="C4" s="15"/>
      <c r="D4" s="15"/>
      <c r="E4" s="16"/>
      <c r="F4" s="17"/>
      <c r="G4" s="18"/>
      <c r="H4" s="17"/>
      <c r="I4" s="19"/>
      <c r="J4" s="19"/>
      <c r="K4" s="19"/>
    </row>
    <row r="5" spans="1:11" x14ac:dyDescent="0.25">
      <c r="A5" t="s">
        <v>8</v>
      </c>
      <c r="B5" s="2" t="s">
        <v>4</v>
      </c>
    </row>
    <row r="6" spans="1:11" x14ac:dyDescent="0.25">
      <c r="B6" t="s">
        <v>0</v>
      </c>
    </row>
    <row r="7" spans="1:11" x14ac:dyDescent="0.25">
      <c r="B7" t="s">
        <v>1</v>
      </c>
    </row>
    <row r="8" spans="1:11" x14ac:dyDescent="0.25">
      <c r="B8" t="s">
        <v>2</v>
      </c>
    </row>
    <row r="9" spans="1:11" x14ac:dyDescent="0.25">
      <c r="B9" t="s">
        <v>3</v>
      </c>
    </row>
    <row r="12" spans="1:11" s="13" customFormat="1" x14ac:dyDescent="0.25">
      <c r="B12" s="14" t="s">
        <v>9</v>
      </c>
      <c r="C12" s="15"/>
      <c r="D12" s="15"/>
      <c r="E12" s="16"/>
      <c r="F12" s="17"/>
      <c r="G12" s="18"/>
      <c r="H12" s="17"/>
      <c r="I12" s="19"/>
      <c r="J12" s="19"/>
      <c r="K12" s="19"/>
    </row>
    <row r="13" spans="1:11" x14ac:dyDescent="0.25">
      <c r="A13" t="s">
        <v>10</v>
      </c>
      <c r="B13" s="2" t="s">
        <v>5</v>
      </c>
      <c r="D13" s="2" t="s">
        <v>11</v>
      </c>
    </row>
    <row r="14" spans="1:11" x14ac:dyDescent="0.25">
      <c r="B14" s="370" t="s">
        <v>70</v>
      </c>
      <c r="D14" t="s">
        <v>71</v>
      </c>
    </row>
    <row r="15" spans="1:11" x14ac:dyDescent="0.25">
      <c r="B15" t="s">
        <v>71</v>
      </c>
    </row>
    <row r="16" spans="1:11" x14ac:dyDescent="0.25">
      <c r="B16" t="s">
        <v>72</v>
      </c>
      <c r="D16" t="s">
        <v>72</v>
      </c>
    </row>
    <row r="19" spans="1:3" x14ac:dyDescent="0.25">
      <c r="A19" t="s">
        <v>18</v>
      </c>
      <c r="B19" t="s">
        <v>18</v>
      </c>
    </row>
    <row r="20" spans="1:3" x14ac:dyDescent="0.25">
      <c r="B20" t="s">
        <v>21</v>
      </c>
      <c r="C20">
        <v>1</v>
      </c>
    </row>
    <row r="21" spans="1:3" x14ac:dyDescent="0.25">
      <c r="B21" t="s">
        <v>28</v>
      </c>
      <c r="C21">
        <v>2</v>
      </c>
    </row>
    <row r="22" spans="1:3" x14ac:dyDescent="0.25">
      <c r="B22" t="s">
        <v>20</v>
      </c>
      <c r="C22">
        <v>3</v>
      </c>
    </row>
    <row r="23" spans="1:3" x14ac:dyDescent="0.25">
      <c r="B23" t="s">
        <v>24</v>
      </c>
      <c r="C23">
        <v>4</v>
      </c>
    </row>
    <row r="24" spans="1:3" x14ac:dyDescent="0.25">
      <c r="B24" t="s">
        <v>27</v>
      </c>
      <c r="C24">
        <v>5</v>
      </c>
    </row>
    <row r="27" spans="1:3" x14ac:dyDescent="0.25">
      <c r="B27" t="s">
        <v>21</v>
      </c>
    </row>
    <row r="28" spans="1:3" x14ac:dyDescent="0.25">
      <c r="B28" t="s">
        <v>20</v>
      </c>
    </row>
    <row r="29" spans="1:3" x14ac:dyDescent="0.25">
      <c r="B29" t="s">
        <v>24</v>
      </c>
    </row>
    <row r="30" spans="1:3" x14ac:dyDescent="0.25">
      <c r="B30" t="s">
        <v>22</v>
      </c>
    </row>
    <row r="31" spans="1:3" x14ac:dyDescent="0.25">
      <c r="B31" t="s">
        <v>23</v>
      </c>
    </row>
  </sheetData>
  <dataConsolid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COVER</vt:lpstr>
      <vt:lpstr>0 - NAVIGATION</vt:lpstr>
      <vt:lpstr>QUESTIONNAIRE</vt:lpstr>
      <vt:lpstr>OVERALL ASSESSMENT</vt:lpstr>
      <vt:lpstr>PROJECT2LOAD</vt:lpstr>
      <vt:lpstr>DATABASE</vt:lpstr>
      <vt:lpstr>Lists</vt:lpstr>
      <vt:lpstr>'OVERALL ASSESSMENT'!Criteria</vt:lpstr>
      <vt:lpstr>QUESTIONNAIRE!Print_Area</vt:lpstr>
      <vt:lpstr>PROCUREMENTMETHOD</vt:lpstr>
      <vt:lpstr>SINOSOLO</vt:lpstr>
      <vt:lpstr>WHEREISTHEPROJECT</vt:lpstr>
      <vt:lpstr>YESNO</vt:lpstr>
      <vt:lpstr>YESNOONLY</vt:lpstr>
      <vt:lpstr>YESNOSOLO</vt:lpstr>
    </vt:vector>
  </TitlesOfParts>
  <Company>European Investment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ARMENGOD Orestes</dc:creator>
  <cp:lastModifiedBy>Ljerka Bregant</cp:lastModifiedBy>
  <cp:lastPrinted>2014-11-14T15:23:50Z</cp:lastPrinted>
  <dcterms:created xsi:type="dcterms:W3CDTF">2013-09-30T10:18:48Z</dcterms:created>
  <dcterms:modified xsi:type="dcterms:W3CDTF">2014-12-04T08:48:47Z</dcterms:modified>
</cp:coreProperties>
</file>